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25" activeTab="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ModelloPianoFlussiCassa_PEG!$A$1:$N$253</definedName>
  </definedNames>
  <calcPr fullCalcOnLoad="1"/>
</workbook>
</file>

<file path=xl/sharedStrings.xml><?xml version="1.0" encoding="utf-8"?>
<sst xmlns="http://schemas.openxmlformats.org/spreadsheetml/2006/main" count="1011" uniqueCount="495">
  <si>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</si>
  <si>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</si>
  <si>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</si>
  <si>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</si>
  <si>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</si>
  <si>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</si>
  <si>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</si>
  <si>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</si>
  <si>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</si>
  <si>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</si>
  <si>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</si>
  <si>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</si>
  <si>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</si>
  <si>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</si>
  <si>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</si>
  <si>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</si>
  <si>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</si>
  <si>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</si>
  <si>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</si>
  <si>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</si>
  <si>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</si>
  <si>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</si>
  <si>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</si>
  <si>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</si>
  <si>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</si>
  <si>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</si>
  <si>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</si>
  <si>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</si>
  <si>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</si>
  <si>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</si>
  <si>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</si>
  <si>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</si>
  <si>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</si>
  <si>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</si>
  <si>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</si>
  <si>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</si>
  <si>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</si>
  <si>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</si>
  <si>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</si>
  <si>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</si>
  <si>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</si>
  <si>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</si>
  <si>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</si>
  <si>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</si>
  <si>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</si>
  <si>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</si>
  <si>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</si>
  <si>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</si>
  <si>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</si>
  <si>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</si>
  <si>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</si>
  <si>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</si>
  <si>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</si>
  <si>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</si>
  <si>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</si>
  <si>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</si>
  <si>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</si>
  <si>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</si>
  <si>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</si>
  <si>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</si>
  <si>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</si>
  <si>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</si>
  <si>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</si>
  <si>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</si>
  <si>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</si>
  <si>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</si>
  <si>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</si>
  <si>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</si>
  <si>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</si>
  <si>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</si>
  <si>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</si>
  <si>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</si>
  <si>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</si>
  <si>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</si>
  <si>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</si>
  <si>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</si>
  <si>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</si>
  <si>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</si>
  <si>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</si>
  <si>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</si>
  <si>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</si>
  <si>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</si>
  <si>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</si>
  <si>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</si>
  <si>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</si>
  <si>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</si>
  <si>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</si>
  <si>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</si>
  <si>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</si>
  <si>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</si>
  <si>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</si>
  <si>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</si>
  <si>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</si>
  <si>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</si>
  <si>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</si>
  <si>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</si>
  <si>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</si>
  <si>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</si>
  <si>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</si>
  <si>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</si>
  <si>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</si>
  <si>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</si>
  <si>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</si>
  <si>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</si>
  <si>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</si>
  <si>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</si>
  <si>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</si>
  <si>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</si>
  <si>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</si>
  <si>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</si>
  <si>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</si>
  <si>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</si>
  <si>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</si>
  <si>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</si>
  <si>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</si>
  <si>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</si>
  <si>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</si>
  <si>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</si>
  <si>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</si>
  <si>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</si>
  <si>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</si>
  <si>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</si>
  <si>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</si>
  <si>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</si>
  <si>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</si>
  <si>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</si>
  <si>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</si>
  <si>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</si>
  <si>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</si>
  <si>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</si>
  <si>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</si>
  <si>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</si>
  <si>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</si>
  <si>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</si>
  <si>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</si>
  <si>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</si>
  <si>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</si>
  <si>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</si>
  <si>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</si>
  <si>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E.1.01.01.49.000</t>
  </si>
  <si>
    <t>Addizionale comunale IRPEF</t>
  </si>
  <si>
    <t>E.1.01.01.16.000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</si>
  <si>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</si>
  <si>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</si>
  <si>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</si>
  <si>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</si>
  <si>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</si>
  <si>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</si>
  <si>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</si>
  <si>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</si>
  <si>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</si>
  <si>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</si>
  <si>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</si>
  <si>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</si>
  <si>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</si>
  <si>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</si>
  <si>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</si>
  <si>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</si>
  <si>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</si>
  <si>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</si>
  <si>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</si>
  <si>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</si>
  <si>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</si>
  <si>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</si>
  <si>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</si>
  <si>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</si>
  <si>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val="single"/>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</si>
  <si>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</si>
  <si>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</si>
  <si>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</si>
  <si>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</si>
  <si>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</si>
  <si>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</si>
  <si>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</si>
  <si>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</si>
  <si>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</si>
  <si>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</si>
  <si>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</si>
  <si>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</si>
  <si>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</si>
  <si>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</si>
  <si>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</si>
  <si>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</si>
  <si>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Tasse sulle concessioni comunali</t>
  </si>
  <si>
    <t>E.1.01.01.51.000</t>
  </si>
  <si>
    <t>Tassa smaltimento rifiuti solidi urbani</t>
  </si>
  <si>
    <t/>
  </si>
  <si>
    <t>Altro...</t>
  </si>
  <si>
    <t>1.0101 - 1005/1005/1 - I.U.C. - I.M.U. IMPOSTA MUNICIPALE UNICA</t>
  </si>
  <si>
    <t>E.1.01.01.06.000 - Imposta municipale propria</t>
  </si>
  <si>
    <t>E.1.01.01.06.001 - Imposta municipale propria riscossa a seguito dell'attività ordinaria di gestione</t>
  </si>
  <si>
    <t>Dodicesimi</t>
  </si>
  <si>
    <t>1.0101 - 1007/1007/1 - I.M.U.   -   Recupero imposta anni pregressi (U: 1087)</t>
  </si>
  <si>
    <t>E.1.01.01.06.002 - Imposte municipale propria riscosse a seguito di attività di verifica e controllo</t>
  </si>
  <si>
    <t>1.0101 - 1009/1009/1 - ADDIZIONALE IRPEF</t>
  </si>
  <si>
    <t>E.1.01.01.16.000 - Addizionale comunale IRPEF</t>
  </si>
  <si>
    <t xml:space="preserve"> - </t>
  </si>
  <si>
    <t>1.0101 - 1025/1025/99 - I.U.C. - TASSA/TARIFFA  RACCOLTA RIFIUTI SOLIDI URBANI (U: 1737)</t>
  </si>
  <si>
    <t>E.1.01.01.51.000 - Tassa smaltimento rifiuti solidi urbani</t>
  </si>
  <si>
    <t>E.1.01.01.51.001 - Tassa smaltimento rifiuti solidi urbani riscossa a seguito dell'attività ordinaria di gestione</t>
  </si>
  <si>
    <t>1.0101 - 1042/1042/1 - Canone di concessione patrimoniale esposizione pubblicitaria</t>
  </si>
  <si>
    <t>E.1.01.01.49.000 - Tasse sulle concessioni comunali</t>
  </si>
  <si>
    <t>E.1.01.01.49.001 - Tasse sulle concessioni comunali riscosse a seguito dell'attività ordinaria di gestione</t>
  </si>
  <si>
    <t>1.0301 - 1001/1001/9 - INCREMENTO FONDO DI SOLIDARIETA' COMUNALE - QUOTA DESTINATA AD ASILI NIDO</t>
  </si>
  <si>
    <t>E.1.03.01.01.000 - Fondi perequativi dallo Stato</t>
  </si>
  <si>
    <t>E.1.03.01.01.001 - Fondi perequativi dallo Stato</t>
  </si>
  <si>
    <t>1.0301 - 1001/1001/99 - FONDO SOLIDARIETA'/SPERIMENTALE DI RIEQUILIBRIO (assegnazione da Federalismo Municipale)</t>
  </si>
  <si>
    <t>2.0101 - 2003/2003/3 - Trasferimenti Erariali Finanziamento BilancioAltri -TRASFERIMENTI-Contributi Correnti dallo Stato</t>
  </si>
  <si>
    <t>E.2.01.01.01.000 - Trasferimenti correnti da Amministrazioni Centrali</t>
  </si>
  <si>
    <t>2.0101 - 2003/2003/9 - CONTRIBUTO STATALE INDENNITA' SINDACO</t>
  </si>
  <si>
    <t>E.2.01.01.01.001 - Trasferimenti correnti da Ministeri</t>
  </si>
  <si>
    <t>2.0101 - 2003/2003/12 - CONTRIBUTO Riparto del Fondo art.1 comma 508 L.213/2023</t>
  </si>
  <si>
    <t>2.0101 - 2003/2003/33 - CONTRIBUTO MINISTERIALE INNOVAZIONE TECNOLOGICA E DIGITALIZZAZIONE</t>
  </si>
  <si>
    <t>2.0101 - 2004/2004/99 - CONTRIBUTO DELLO STATO PER COMPENSAZIONE MINORI INTROITI I.C.I.</t>
  </si>
  <si>
    <t>2.0101 - 2080/2080/1 - RIMBORSO CONVENZIONE SERVIZIO TECNICO DA UNIONE</t>
  </si>
  <si>
    <t>E.2.01.01.02.000 - Trasferimenti correnti da Amministrazioni Locali</t>
  </si>
  <si>
    <t>E.2.01.01.02.005 - Trasferimenti correnti da Unioni di Comuni</t>
  </si>
  <si>
    <t>2.0101 - 2300/2300/2 - PNRR M1C1-1.4.5. MITD-Piattaforma Notifiche Digitali SEND - CUP E31F22005140006</t>
  </si>
  <si>
    <t>3.0100 - 3001/3001/99 - INTROITO DIRITTI DI SEGRETERIA. (U: 3007)</t>
  </si>
  <si>
    <t>E.3.01.02.01.000 - Entrate dalla vendita di servizi</t>
  </si>
  <si>
    <t>E.3.01.02.01.032 - Proventi da diritti di segreteria e rogito</t>
  </si>
  <si>
    <t>3.0100 - 3004/3004/99 - INTROITO DIRITTI RILASCIO CARTE D'IDENTITA'</t>
  </si>
  <si>
    <t>E.3.01.02.01.033 - Proventi da rilascio documenti e diritti di cancelleria</t>
  </si>
  <si>
    <t>3.0100 - 3007/3007/99 - DIRITTI DI SEGRETERIA IN MATERIA URBANISTICA</t>
  </si>
  <si>
    <t>3.0100 - 3063/3063/99 - FITTI REALI DI FABBRICATI</t>
  </si>
  <si>
    <t>E.3.01.03.02.000 - Fitti, noleggi e locazioni</t>
  </si>
  <si>
    <t>E.3.01.03.02.002 - Locazioni di altri beni immobili</t>
  </si>
  <si>
    <t>3.0100 - 3072/3072/1 - SOVRACANONI BACINO IMBRIFERO MONTANO PER LA PRODUZIONE DI ENERGIA ELETTRICA</t>
  </si>
  <si>
    <t>E.3.01.03.01.000 - Canoni e concessioni e diritti reali di godimento</t>
  </si>
  <si>
    <t>E.3.01.03.01.003 - Proventi da concessioni su beni</t>
  </si>
  <si>
    <t>3.0300 - 3081/3081/99 - INTERESSI ATTIVI SULLE GIACENZE DI CASSA</t>
  </si>
  <si>
    <t>E.3.03.03.04.000 - Interessi attivi da depositi bancari o postali</t>
  </si>
  <si>
    <t>E.3.03.03.04.001 - Interessi attivi da depositi bancari o postali</t>
  </si>
  <si>
    <t>3.0500 - 3137/3137/1 - FONDO INCENTIVI AL PERSONALE - QUOTA INCENTIVO AL RESPONSABILE DEL PROGETTO</t>
  </si>
  <si>
    <t>E.3.05.99.02.000 - Fondi incentivanti il personale (art. 113 del d.lgs. 50/2016)</t>
  </si>
  <si>
    <t>E.3.05.99.02.001 - Fondi incentivanti il personale (art. 113 del d.lgs. 50/2016)</t>
  </si>
  <si>
    <t>3.0500 - 3137/3137/2 - FONDO INCENTIVI AL PERSONALE - QUOTA ACQUISTO BENI E SERVIZI</t>
  </si>
  <si>
    <t>3.0500 - 3138/3138/4 - Rimborso su Mutuo Banco Popolare ( fino al 2027)</t>
  </si>
  <si>
    <t>E.3.05.99.99.000 - Altre entrate correnti n.a.c.</t>
  </si>
  <si>
    <t>E.3.05.99.99.999 - Altre entrate correnti n.a.c.</t>
  </si>
  <si>
    <t>3.0500 - 3138/3138/99 - INTROITI  E  RIMBORSI DIVERSI (compreso Telelavoro e fontana "Smat")</t>
  </si>
  <si>
    <t>3.0500 - 3142/3142/1 - RIMBORSO SPESE ANTICIPATE DAL COMUNE PER ELEZIONI A CARICO DELLO STATO (U:1204)</t>
  </si>
  <si>
    <t>3.0500 - 3143/3143/99 - RIMBORSI DA ASSICURAZIONI - INDENNIZZI CONTRO I DANNI</t>
  </si>
  <si>
    <t>E.3.05.01.01.000 - Indennizzi di assicurazione contro i danni</t>
  </si>
  <si>
    <t>E.3.05.01.01.999 - Altri indennizzi di assicurazione contro i danni</t>
  </si>
  <si>
    <t>9.0100 - 6001/6001/99 - RITENUTE PREVIDENZIALI ED ASSISTENZIALI.</t>
  </si>
  <si>
    <t>E.9.01.02.02.000 - Ritenute previdenziali e assistenziali su redditi da lavoro dipendente per conto terzi</t>
  </si>
  <si>
    <t>E.9.01.02.02.001 - Ritenute previdenziali e assistenziali su redditi da lavoro dipendente per conto terzi</t>
  </si>
  <si>
    <t>Tredicesimi</t>
  </si>
  <si>
    <t>9.0100 - 6002/6002/1 - RITENUTE ERARIALI LAVORO AUTONOMO</t>
  </si>
  <si>
    <t>E.9.01.03.01.000 - Ritenute erariali su redditi da lavoro autonomo per conto terzi</t>
  </si>
  <si>
    <t>E.9.01.03.01.001 - Ritenute erariali su redditi da lavoro autonomo per conto terzi</t>
  </si>
  <si>
    <t>9.0100 - 6002/6002/99 - RITENUTE ERARIALI LAVORO DIPENDENTE</t>
  </si>
  <si>
    <t>E.9.01.02.01.000 - Ritenute erariali su redditi da lavoro dipendente per conto terzi</t>
  </si>
  <si>
    <t>E.9.01.02.01.001 - Ritenute erariali su redditi da lavoro dipendente per conto terzi</t>
  </si>
  <si>
    <t>9.0100 - 6003/6003/99 - ALTRI RITENUTE AL PERSONALE.</t>
  </si>
  <si>
    <t>E.9.01.02.99.000 - Altre ritenute al personale dipendente per conto di terzi</t>
  </si>
  <si>
    <t>E.9.01.02.99.999 - Altre ritenute al personale dipendente per conto di terzi</t>
  </si>
  <si>
    <t>9.0100 - 6006/6006/99 - RIMBORSO ANTICIPAZIONE FONDI PER IL SERVIZIO DI ECONOMATO</t>
  </si>
  <si>
    <t>E.9.01.99.03.000 - Rimborso di fondi economali e carte aziendali</t>
  </si>
  <si>
    <t>E.9.01.99.03.001 - Rimborso di fondi economali e carte aziendali</t>
  </si>
  <si>
    <t>9.0100 - 6008/6008/1 - ENTRATE A SEGUITO DI SPESE NON ANDATE A BUON FINE</t>
  </si>
  <si>
    <t>E.9.01.99.01.000 - Entrate a seguito di spese non andate a buon fine</t>
  </si>
  <si>
    <t>E.9.01.99.01.001 - Entrate a seguito di spese non andate a buon fine</t>
  </si>
  <si>
    <t>9.0100 - 6010/6010/99 - GESTIONE CASSA VINCOLATA - INCASSI VINCOLATI</t>
  </si>
  <si>
    <t>E.9.01.99.06.000 - Entrate derivanti dalla gestione degli incassi vincolati degli enti locali</t>
  </si>
  <si>
    <t>9.0200 - 6004/6004/99 - DEPOSITI CAUZIONALI.</t>
  </si>
  <si>
    <t>E.9.02.04.01.000 - Costituzione di depositi cauzionali o contrattuali di terzi</t>
  </si>
  <si>
    <t>E.9.02.04.01.001 - Costituzione di depositi cauzionali o contrattuali di terzi</t>
  </si>
  <si>
    <t>9.0200 - 6005/6005/1 - INCASSO IVA SU FATTURE</t>
  </si>
  <si>
    <t>E.9.02.05.01.000 - Riscossione di imposte di natura corrente per conto di terzi</t>
  </si>
  <si>
    <t>E.9.02.05.01.001 - Riscossione di imposte di natura corrente per conto di terzi</t>
  </si>
  <si>
    <t>9.0200 - 6005/6005/99 - RIMBORSO SPESE PER SERVIZI CONTO TERZI.</t>
  </si>
  <si>
    <t>E.9.02.99.99.000 - Altre entrate per conto terzi</t>
  </si>
  <si>
    <t>E.9.02.99.99.999 - Altre entrate per conto terzi</t>
  </si>
  <si>
    <t>9.0200 - 6007/6007/99 - DEPOSITI PER SPESE CONTRATTUALI .</t>
  </si>
  <si>
    <t>9.0200 - 6008/6008/90 - INCASSO FONDO PEREQUATIVO UR1a E UR2a</t>
  </si>
  <si>
    <t>9.0200 - 6008/6008/99 - RITENUTE TEFA</t>
  </si>
  <si>
    <t>9.0200 - 6009/6009/1 - CORRISPETTIVO C.I.E. DA RIVERSARE ALLO STATO</t>
  </si>
  <si>
    <t>01.02.1 - 120/1021/99 - STIPENDI AL PERSONALE DIPENDENTE</t>
  </si>
  <si>
    <t>U.1.01.01.01.000 - Retribuzioni in denaro</t>
  </si>
  <si>
    <t>01.02.1 - 120/1022/99 - ONERI PREVID.ED ASSIST. A CARICO DELL'ENTE</t>
  </si>
  <si>
    <t>U.1.01.02.01.000 - Contributi sociali effettivi a carico dell'ente</t>
  </si>
  <si>
    <t>U.1.01.02.01.001 - Contributi obbligatori per il personale</t>
  </si>
  <si>
    <t>01.02.1 - 120/1023/1 - STIPENDI AL PERSONALE AMMINISTRATIVO-FINANZIARIO</t>
  </si>
  <si>
    <t>01.02.1 - 120/1023/2 - ONERI SU STIPENDI AL PERSONALE AMMINISTRATIVO-FINANZIARIO</t>
  </si>
  <si>
    <t>01.02.1 - 120/1024/1 - COMPENSI PERSONALE DI ALTRA PA</t>
  </si>
  <si>
    <t>U.1.01.01.01.002 - Voci stipendiali corrisposte al personale a tempo indeterminato</t>
  </si>
  <si>
    <t>01.02.1 - 120/1024/2 - ONERI SU COMPENSI ALTRA PA</t>
  </si>
  <si>
    <t>01.02.1 - 120/1025/1 - INDENNITA' SEGRETERIA A SCAVALCO</t>
  </si>
  <si>
    <t>U.1.01.01.01.003 - Straordinario per il personale a tempo indeterminato</t>
  </si>
  <si>
    <t>01.02.1 - 120/1025/2 - ONERI SEGRETERIA A SCAVALCO</t>
  </si>
  <si>
    <t>01.02.1 - 120/1026/1 - INCENTIVI AL PERSONALE DIPENDENTE - COMPENSO</t>
  </si>
  <si>
    <t>U.1.01.01.01.004 - Indennità ed altri compensi, esclusi i rimborsi spesa per missione, corrisposti al personale a tempo indeterminato</t>
  </si>
  <si>
    <t>01.02.1 - 120/1026/2 - INCENTIVI AL PERSONALE DIPENDENTE - ONERI</t>
  </si>
  <si>
    <t>01.02.1 - 120/1038/99 - QUOTA DIRITTI DI ROGITO AL SEGRETARIO C/LE (75% del 90% di E: 3001)</t>
  </si>
  <si>
    <t>01.02.1 - 120/2164/99 - FONDO PER IL MIGLIORAMENTO DELL'EFFICIENZA DEI SERVIZI</t>
  </si>
  <si>
    <t>01.07.1 - 670/1204/99 - STRAORDINARIO AL PERSONALE PER CONSULTAZIONI ELETTORALI (Entrata: 3142)</t>
  </si>
  <si>
    <t>01.02.1 - 180/1022/2 - IRAP SU PERSONALE</t>
  </si>
  <si>
    <t>U.1.02.01.01.000 - Imposta regionale sulle attività produttive (IRAP)</t>
  </si>
  <si>
    <t>U.1.02.01.01.001 - Imposta regionale sulle attività produttive (IRAP)</t>
  </si>
  <si>
    <t>01.02.1 - 180/1022/3 - IRAP SU INDENNITA' E GETTONI</t>
  </si>
  <si>
    <t>01.02.1 - 180/1023/3 - IRAP SU PERSONAKE AMMINISTRATIVO-FINANZIARIO</t>
  </si>
  <si>
    <t>01.02.1 - 180/1024/3 - IRAP SU PERSONALE DI ALTRA PA</t>
  </si>
  <si>
    <t>01.02.1 - 180/1025/3 - IRAP SEGRETERIA A SCAVALCO</t>
  </si>
  <si>
    <t>01.02.1 - 180/1026/3 - INCENTIVI AL PERSONALE DIPENDENTE - IRAP</t>
  </si>
  <si>
    <t>01.03.1 - 290/1157/1 - TASSA DI CIRCOLAZIONE MEZZI COMUNALI</t>
  </si>
  <si>
    <t>U.1.02.01.09.000 - Tassa di circolazione dei veicoli a motore (tassa automobilistica)</t>
  </si>
  <si>
    <t>U.1.02.01.09.001 - Tassa di circolazione dei veicoli a motore (tassa automobilistica)</t>
  </si>
  <si>
    <t>01.03.1 - 290/1157/99 - IMPOSTE E TASSE.</t>
  </si>
  <si>
    <t>U.1.02.01.99.000 - Imposte, tasse e proventi assimilati a carico dell'ente n.a.c.</t>
  </si>
  <si>
    <t>U.1.02.01.99.999 - Imposte, tasse e proventi assimilati a carico dell'ente n.a.c.</t>
  </si>
  <si>
    <t>01.01.1 - 20/1048/99 - SPESE PER FESTE NAZIONALI E SOLENNITA' CIVILI</t>
  </si>
  <si>
    <t>U.1.03.01.02.000 - Altri beni di consumo</t>
  </si>
  <si>
    <t>01.01.1 - 30/1001/99 - INDENNITA' CARICA AL SINDACO ASSESSORI E CONSIGLIERI</t>
  </si>
  <si>
    <t>U.1.03.02.01.000 - Organi e incarichi istituzionali dell'amministrazione</t>
  </si>
  <si>
    <t>U.1.03.02.01.001 - Organi istituzionali dell'amministrazione - Indennità</t>
  </si>
  <si>
    <t>01.02.1 - 130/1045/99 - AUTOMAZIONE UFFICI E CONNESSIONI TELEMATICHE</t>
  </si>
  <si>
    <t>U.1.03.02.19.000 - Servizi informatici e di telecomunicazioni</t>
  </si>
  <si>
    <t>01.02.1 - 140/1024/1 - RIMBORSO MISSIONE AI DIPENDENTI</t>
  </si>
  <si>
    <t>U.1.03.02.02.000 - Organizzazione eventi, pubblicità e servizi per trasferta</t>
  </si>
  <si>
    <t>U.1.03.02.02.002 - Indennità di missione e di trasferta</t>
  </si>
  <si>
    <t>01.03.1 - 250/1010/99 - COMPENSO REVISORE DEI CONTI</t>
  </si>
  <si>
    <t>U.1.03.02.01.008 - Compensi agli organi istituzionali di revisione, di controllo ed altri incarichi istituzionali dell'amministrazione</t>
  </si>
  <si>
    <t>01.03.1 - 250/1054/99 - SPESE PER IL SERVIZIO DI TESORERIA</t>
  </si>
  <si>
    <t>U.1.03.02.17.000 - Servizi finanziari</t>
  </si>
  <si>
    <t>U.1.03.02.17.002 - Oneri per servizio di tesoreria</t>
  </si>
  <si>
    <t>01.03.1 - 3440/1690/1 - Spese per erogazione acqua beni comunali</t>
  </si>
  <si>
    <t>U.1.03.02.05.000 - Utenze e canoni</t>
  </si>
  <si>
    <t>01.04.1 - 360/1055/99 - SPETTANZA PER RECUPERO IMPOSTE, TASSE  E  TARIFFE ANNI PREGRESSI (E: 1007)</t>
  </si>
  <si>
    <t>U.1.03.02.99.000 - Altri servizi</t>
  </si>
  <si>
    <t>01.04.1 - 360/1087/1 - Spese per prestazioni di servizi</t>
  </si>
  <si>
    <t>01.05.1 - 470/1039/99 - RIPRISTINO DANNI CON RIMBORSO DA ASSICURAZIONI</t>
  </si>
  <si>
    <t>U.1.03.02.99.999 - Altri servizi diversi n.a.c.</t>
  </si>
  <si>
    <t>01.05.1 - 470/1080/1 - Spese per la manutenzione del patrimonio  e  degli stabili comunali</t>
  </si>
  <si>
    <t>U.1.03.02.09.000 - Manutenzione ordinaria e riparazioni</t>
  </si>
  <si>
    <t>01.06.1 - 580/1086/1 - Prestazioni professionali per studi, progettazioni, ecc...</t>
  </si>
  <si>
    <t>U.1.03.02.11.000 - Prestazioni professionali e specialistiche</t>
  </si>
  <si>
    <t>U.1.03.02.11.999 - Altre prestazioni professionali e specialistiche n.a.c.</t>
  </si>
  <si>
    <t>01.07.1 - 680/1204/1 - ACQUISTO DI BENI DI CONSUMO PER CONSULTAZIONIELETTORALI (E: 3142/3144)</t>
  </si>
  <si>
    <t>U.1.03.01.02.010 - Beni per consultazioni elettorali</t>
  </si>
  <si>
    <t>01.07.1 - 690/1204/2 - PRESTAZIONI DI SERVIZI PER CONSULTAZIONI ELETTORALI (SEGGI) (E.: 3142/3144)</t>
  </si>
  <si>
    <t>U.1.03.02.99.004 - Altre spese per consultazioni elettorali dell'ente</t>
  </si>
  <si>
    <t>01.08.1 - 250/240/1 - PNRR M1C1-1.4.5. MITD-Piattaforma Notifiche Digitali SEND - CUP E31F22005140006</t>
  </si>
  <si>
    <t>U.1.03.02.19.001 - Gestione e manutenzione applicazioni</t>
  </si>
  <si>
    <t>01.11.1 - 790/1043/1 - Acquisto beni per uffici di competenza tecnic</t>
  </si>
  <si>
    <t>01.11.1 - 790/1043/99 - ACQUISTO BENI PER FUNZION. UFFICI</t>
  </si>
  <si>
    <t>01.11.1 - 800/1040/99 - SPESE PER FORMAZIONE, AGGIORNAM.E QULIFIC.DELPERSONALE (1 %del Cap. 1021+OOriflessi)</t>
  </si>
  <si>
    <t>U.1.03.02.04.000 - Acquisto di servizi per formazione e addestramento del personale dell'ente</t>
  </si>
  <si>
    <t>01.11.1 - 800/1042/1 - Spese per servizi: PULIZIE</t>
  </si>
  <si>
    <t>U.1.03.02.13.000 - Servizi ausiliari per il funzionamento dell'ente</t>
  </si>
  <si>
    <t>U.1.03.02.13.002 - Servizi di pulizia e lavanderia</t>
  </si>
  <si>
    <t>01.11.1 - 800/1042/2 - Spese per servizi: SPESE POSTALI</t>
  </si>
  <si>
    <t>U.1.03.02.16.000 - Servizi amministrativi</t>
  </si>
  <si>
    <t>U.1.03.02.16.002 - Spese postali</t>
  </si>
  <si>
    <t>01.11.1 - 800/1042/4 - Spese per UTENZE e CANONI: fornitua ENERGIA ELETTRICA  a servizio Uffici Comunali</t>
  </si>
  <si>
    <t>U.1.03.02.05.004 - Energia elettrica</t>
  </si>
  <si>
    <t>01.11.1 - 800/1042/5 - Spese per UTENZE e CANONI: fornitua Gas Metano da RISCALDAMENTO</t>
  </si>
  <si>
    <t>U.1.03.02.05.006 - Gas</t>
  </si>
  <si>
    <t>01.11.1 - 800/1042/6 - Spese per UTENZE e CANONI: TELEFONIA FISSA</t>
  </si>
  <si>
    <t>U.1.03.02.05.001 - Telefonia fissa</t>
  </si>
  <si>
    <t>01.11.1 - 800/1042/7 - Spese per UTENZE e CANONI: TELEFONIA MOBILE</t>
  </si>
  <si>
    <t>U.1.03.02.05.002 - Telefonia mobile</t>
  </si>
  <si>
    <t>01.11.1 - 800/1053/99 - ASSISTENZA INFORMATICA E MANUTENZIONE SOFTWARE</t>
  </si>
  <si>
    <t>01.11.1 - 800/1056/2 - MANUTENZIONE ORDINARIA E RIPARAZIONI DI MEZZI ED AUTOMEZZI</t>
  </si>
  <si>
    <t>01.11.1 - 800/1058/1 - SPESE PER LITI (PATROCINI LEGALI)</t>
  </si>
  <si>
    <t>U.1.03.02.11.006 - Patrocinio legale</t>
  </si>
  <si>
    <t>01.11.1 - 800/1079/99 - ADEGUAMENTO D.L.VO N. 81/08 (EX 626) NORME SICUREZZA SUL LAVORO</t>
  </si>
  <si>
    <t>01.11.1 - 810/1046/99 - Spese Noleggi</t>
  </si>
  <si>
    <t>U.1.03.02.07.000 - Utilizzo di beni di terzi</t>
  </si>
  <si>
    <t>09.03.1 - 3550/1737/99 - SPESE PER RACCOLTA, TRASPORTO E SMALTIMENTO RR.SS.UU. (E:1025)</t>
  </si>
  <si>
    <t>U.1.03.02.15.000 - Contratti di servizio pubblico</t>
  </si>
  <si>
    <t>09.04.1 - 3440/1718/1 - Spese fornitura Energia Elettrica  servizio FOGNATURA II.SS.</t>
  </si>
  <si>
    <t>09.04.1 - 3440/1718/2 - Spese fornitura Energia Elettrica  Fontana "SMAT".</t>
  </si>
  <si>
    <t>10.05.1 - 2770/1417/2 - Acquisto carburante per mezzi polivalenti</t>
  </si>
  <si>
    <t>10.05.1 - 2770/1925/99 - SPESE VESTIARIO SERVIZIO AL PERSONALE</t>
  </si>
  <si>
    <t>U.1.03.01.02.004 - Vestiario</t>
  </si>
  <si>
    <t>10.05.1 - 2780/1928/1 - SPESE PER SERVIZI DI MANUTENZIONE ORDINARIA STRADE COMUNALI</t>
  </si>
  <si>
    <t>10.05.1 - 2780/1928/3 - SPESE PER SERVIZI DI MANUTENZIONE AREE VERDI</t>
  </si>
  <si>
    <t>10.05.1 - 2780/1934/99 - RIMOZIONE NEVE DALL'ABITATO.</t>
  </si>
  <si>
    <t>10.05.1 - 2890/1937/1 - FORNITURA ENERGIA ELETTRICA PER ILLUMINAZIONE PUBBLICA</t>
  </si>
  <si>
    <t>10.05.1 - 2890/1938/99 - SPESE GESTIONE IMPIAMTI ILLUMINAZIONE (So.le)</t>
  </si>
  <si>
    <t>12.09.1 - 4200/1656/2 - Acquisto di beni per manutenzione ordinaria Cimitero</t>
  </si>
  <si>
    <t>12.09.1 - 4210/1656/1 - Spese Fornitura Energia Elettrica cimitero comunale</t>
  </si>
  <si>
    <t>01.01.1 - 50/1060/1 - CONTRIBUTI ASSOCIATIVI ANNUALI - TRASFERIMENTI</t>
  </si>
  <si>
    <t>U.1.04.01.02.000 - Trasferimenti correnti a Amministrazioni Locali</t>
  </si>
  <si>
    <t>01.01.1 - 160/1001/99 - Quote finanziamento GAL</t>
  </si>
  <si>
    <t>U.1.04.01.04.000 - Trasferimenti correnti a organismi interni e/o unità locali della amministrazione</t>
  </si>
  <si>
    <t>U.1.04.01.04.001 - Trasferimenti correnti a organismi interni e/o unità locali della amministrazione</t>
  </si>
  <si>
    <t>01.02.1 - 160/1000/99 - Trasferimenti per funzionamento Unione della Val Gallenca</t>
  </si>
  <si>
    <t>U.1.04.01.02.005 - Trasferimenti correnti a Unioni di Comuni</t>
  </si>
  <si>
    <t>01.02.1 - 160/1099/99 - CONVENZIONE PROCEDIMENTI DISCIPLINARI - TRASFERIMENTI COMUNE DI CUORGNE</t>
  </si>
  <si>
    <t>U.1.04.01.02.003 - Trasferimenti correnti a Comuni</t>
  </si>
  <si>
    <t>01.03.1 - 270/270/1 - Trasferimenti correnti al Ministero dell’Economia in attuazione di norme in materia di contenimento di spesa</t>
  </si>
  <si>
    <t>U.1.04.01.01.000 - Trasferimenti correnti a Amministrazioni Centrali</t>
  </si>
  <si>
    <t>U.1.04.01.01.020 - Trasferimenti correnti al Ministero dell'economia in attuazione di norme in materia di contenimento di spesa</t>
  </si>
  <si>
    <t>01.06.1 - 600/1092/99 - ADESIONE AL CONSORZIO PER SERV. TECNICI.</t>
  </si>
  <si>
    <t>01.07.1 - 710/1047/99 - CONCORSO SPESA S.E.C.</t>
  </si>
  <si>
    <t>01.11.1 - 820/1065/1 - ADESIONE PAESAGGISTA CUORGNE'</t>
  </si>
  <si>
    <t>01.11.1 - 820/1065/99 - ADESIONE ALLO SPORTELLO UNICO ASSOCIATO c/o COMUNE di CUORGNE'</t>
  </si>
  <si>
    <t>U.1.04.01.02.006 - Trasferimenti correnti a Comunità Montane</t>
  </si>
  <si>
    <t>01.11.1 - 820/1068/99 - TRASF.AL COMUNE CUORGNE' QUOTA SPESE PER SEZ.CIRCOSCRIZIONALE PER L'IMPIEGO</t>
  </si>
  <si>
    <t>04.01.1 - 1480/1365/99 - SPESE GESTIONE SCUOLA MATERNA IN CONVEZIONE (e: 3138.2)</t>
  </si>
  <si>
    <t>04.02.1 - 1590/1366/1 - RIMBORSO SPESE PER FUNZIONAMENTO SCUOLA ELEMENTARE CONVENZIONATA</t>
  </si>
  <si>
    <t>04.02.1 - 1590/1368/99 - FORNITURA LIBRI DI TESTO AGLI ALUNNI</t>
  </si>
  <si>
    <t>04.02.1 - 1700/1386/1 - RIMBORSO SPESE FUNZIONAMENTO SCUOLA MEDIA IN CONVENZIONE</t>
  </si>
  <si>
    <t>09.02.1 - 3680/1580/1 - SPESE PER IL CANILE IN CONVENZIONE</t>
  </si>
  <si>
    <t>U.1.04.04.01.000 - Trasferimenti correnti a Istituzioni Sociali Private</t>
  </si>
  <si>
    <t>U.1.04.04.01.001 - Trasferimenti correnti a Istituzioni Sociali Private</t>
  </si>
  <si>
    <t>12.01.1 - 3790/1788/99 - SPESE PER INTEGRAZIONE SPESE ASILI NIDO</t>
  </si>
  <si>
    <t>U.1.04.02.02.000 - Interventi assistenziali</t>
  </si>
  <si>
    <t>U.1.04.02.02.999 - Altri assegni e sussidi assistenziali</t>
  </si>
  <si>
    <t>12.05.1 - 4120/4120/99 - SOSTEGNO PER PAGAMENTO TRIBUTI COMUNALI</t>
  </si>
  <si>
    <t>U.1.04.02.05.000 - Altri trasferimenti a famiglie</t>
  </si>
  <si>
    <t>U.1.04.02.05.999 - Altri trasferimenti a famiglie n.a.c.</t>
  </si>
  <si>
    <t>12.07.1 - 4120/1878/1 - Trasferimento partecipazione quota spese gestione mezzo trasporto disabili al Comune di Prascorsano</t>
  </si>
  <si>
    <t>12.07.1 - 4120/1878/99 - TRASFERIMENTO CISS 38  QUOTA SOCIO ASSISSTENZIALE</t>
  </si>
  <si>
    <t>U.1.04.01.02.018 - Trasferimenti correnti a Consorzi di enti locali</t>
  </si>
  <si>
    <t>01.05.1 - 500/1063/99 - INTERESSI PASSIVI SU MUTUI COSTRUZIONE ED ACQUISTO IMMOBILI</t>
  </si>
  <si>
    <t>U.1.07.05.04.000 - Interessi passivi su finanziamenti a medio lungo termine a Imprese</t>
  </si>
  <si>
    <t>U.1.07.05.04.003 - Interessi passivi a Cassa Depositi e Prestiti SPA su mutui e altri finanziamenti a medio lungo termine</t>
  </si>
  <si>
    <t>Semestrale</t>
  </si>
  <si>
    <t>01.05.1 - 2810/1941/1 - INTERESSI PASSIVI SU MUTUO ACQUISTO MEZZO POLIVALENTE</t>
  </si>
  <si>
    <t>U.1.07.05.04.004 - Interessi passivi a Cassa Depositi e Prestiti - Gestione Tesoro su mutui e altri finanziamenti a medio lungo termine</t>
  </si>
  <si>
    <t>06.01.1 - 2480/1834/1 - INTERESSI PASSIVI MUTUI PER IMPIANTI SPORTIVI CON ICS</t>
  </si>
  <si>
    <t>U.1.07.05.04.999 - Interessi passivi a altre imprese su finanziamenti a medio lungo termine</t>
  </si>
  <si>
    <t>06.01.1 - 2480/1834/99 - INTERESSI PASSIVI MUTUI PER IMPIANTI SPORTIVI CONTRATTI CON CDP-SPA</t>
  </si>
  <si>
    <t>09.02.1 - 3690/1695/99 - Interessi Passivi su mutuo per Ripristino Stato dei luoghi</t>
  </si>
  <si>
    <t>10.05.1 - 2920/1940/99 - INTERESSI PASSIVI SU MUTUO ILLUMINAZIONE PUB-BLICA</t>
  </si>
  <si>
    <t>01.04.1 - 410/2157/99 - SGRAVI E RESTITUZIONE DI TRIBUTI.</t>
  </si>
  <si>
    <t>U.1.09.02.01.000 - Rimborsi di imposte e tasse di natura corrente</t>
  </si>
  <si>
    <t>U.1.09.02.01.001 - Rimborsi di imposte e tasse di natura corrente</t>
  </si>
  <si>
    <t>01.01.1 - 30/1044/99 - ONERI PER LE ASSICURAZIONI</t>
  </si>
  <si>
    <t>U.1.10.04.01.000 - Premi di assicurazione contro i danni</t>
  </si>
  <si>
    <t>01.03.1 - 240/1026/1 - INCENTIVI AL PERSONALE DIPENDENTE - QUOTA PER ACQUISTO DI BENI E SRVIZI</t>
  </si>
  <si>
    <t>U.1.10.99.99.000 - Altre spese correnti n.a.c.</t>
  </si>
  <si>
    <t>U.1.10.99.99.999 - Altre spese correnti n.a.c.</t>
  </si>
  <si>
    <t>01.01.2 - 6130/3300/99 - MESSA IN SICUREZZA IMMOBILI COMUNALI</t>
  </si>
  <si>
    <t>U.2.02.01.09.000 - Beni immobili</t>
  </si>
  <si>
    <t>U.2.02.01.09.002 - Fabbricati ad uso commerciale</t>
  </si>
  <si>
    <t>Manuale</t>
  </si>
  <si>
    <t>01.05.2 - 6130/4190/99 - MANUTENZIONE STRAORDINARIA LOCALI BAR -CONTRIBUTO PICCOLI COMUNI DL34/2019</t>
  </si>
  <si>
    <t>01.05.2 - 6130/5013/2 - PNRR M2C4-2.2  - EFFICIENTAMENTO ENERGETICO EDIFICI COMUNALI - CUP</t>
  </si>
  <si>
    <t>U.2.02.01.09.999 - Beni immobili n.a.c.</t>
  </si>
  <si>
    <t>01.05.2 - 6180/6180/99 - UFFICIO TECNICO - SPESE DI PROGETTAZIONE</t>
  </si>
  <si>
    <t>U.2.02.03.05.000 - Incarichi professionali per la realizzazione di investimenti</t>
  </si>
  <si>
    <t>U.2.02.03.05.001 - Incarichi professionali per la realizzazione di investimenti</t>
  </si>
  <si>
    <t>01.05.2 - 6190/4021/99 - Lavori di completamento della scogliera in sx del rio Buasca, in località Indritti</t>
  </si>
  <si>
    <t>U.2.02.03.06.000 - Manutenzione straordinaria su beni di terzi</t>
  </si>
  <si>
    <t>01.08.2 - 6130/2400/99 - PNRR M1C1-1.4.3 MITD- ADOZIONE APP IO - CUP E31F22002760006</t>
  </si>
  <si>
    <t>U.2.02.03.02.000 - Software</t>
  </si>
  <si>
    <t>U.2.02.03.02.001 - Sviluppo software e manutenzione evolutiva</t>
  </si>
  <si>
    <t>01.08.2 - 6130/2500/99 - PNRR M1C1-1.4.4 MITD- ESTENSIONE UTILIZZO PIATTAFORME NAZIONALI DI IDENTITA' DIGITALE SPID E CIE CUP E31F22001110006</t>
  </si>
  <si>
    <t>10.05.2 - 8230/3473/3 - MANUTENZIONE STRAORDINARIA STRADE</t>
  </si>
  <si>
    <t>50.02.4 - 11050/4011/2 - RIMBORSO QUOTE DI CAPITALE SU MUTUI CONTRATTI CON ICS</t>
  </si>
  <si>
    <t>U.4.03.01.04.000 - Rimborso Mutui e altri finanziamenti a medio lungo termine a Imprese</t>
  </si>
  <si>
    <t>U.4.03.01.04.999 - Rimborso Mutui e altri finanziamenti a medio lungo termine ad altre imprese</t>
  </si>
  <si>
    <t>50.02.4 - 11050/4011/3 - RIMB.QUOTE DI CAPITALE SU MUTUO con BANCO POPOLARE</t>
  </si>
  <si>
    <t>50.02.4 - 11050/4011/99 - RIMB.QUOTE DI CAPITALE SU MUTUI CON CDP-SPA</t>
  </si>
  <si>
    <t>U.4.03.01.04.003 - Rimborso Mutui e altri finanziamenti a medio lungo termine a Cassa Depositi e Prestiti - Gestione CDP SPA</t>
  </si>
  <si>
    <t>99.01.7 - 13530/5001/99 - VERSAMENTO RITENUTE ASSISTENZIALI E PREVIDENZIALI.</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</si>
  <si>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</si>
  <si>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</si>
  <si>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99.01.7 - 13540/5002/1 - VERSAMEMTO RITENUTE ERARIALI LAVORO AUTONOMO</t>
  </si>
  <si>
    <t>U.7.01.03.01.000 - Versamenti di ritenute erariali su Redditi da lavoro autonomo per conto terzi</t>
  </si>
  <si>
    <t>U.7.01.03.01.001 - Versamenti di ritenute erariali su Redditi da lavoro autonomo per conto terzi</t>
  </si>
  <si>
    <t>99.01.7 - 13540/5002/99 - VERSAMEMTO RITENUTE ERARIALI LAVORO DIPENDENTE</t>
  </si>
  <si>
    <t>U.7.01.02.01.000 - Versamenti di ritenute erariali su Redditi da lavoro dipendente riscosse per conto terzi</t>
  </si>
  <si>
    <t>U.7.01.02.01.001 - Versamenti di ritenute erariali su Redditi da lavoro dipendente riscosse per conto terzi</t>
  </si>
  <si>
    <t>99.01.7 - 13550/5003/99 - VERSAMENTO RITENUTE VARIE DEL PERSONALE.</t>
  </si>
  <si>
    <t>U.7.01.02.99.000 - Altri versamenti di ritenute al personale dipendente per conto di terzi</t>
  </si>
  <si>
    <t>U.7.01.02.99.999 - Altri versamenti di ritenute al personale dipendente per conto di terzi</t>
  </si>
  <si>
    <t>99.01.7 - 13570/6006/1 - SPESE NON ANDATE A BUON FINE</t>
  </si>
  <si>
    <t>U.7.01.99.01.000 - Spese non andate a buon fine</t>
  </si>
  <si>
    <t>U.7.01.99.01.001 - Spese non andate a buon fine</t>
  </si>
  <si>
    <t>99.01.7 - 13570/6007/1 - GESTIONE CASSA VINCOLATA - SPESE VINCOLATE</t>
  </si>
  <si>
    <t>U.7.01.99.06.000 - Uscite derivanti dalla gestione degli incassi vincolati degli enti locali</t>
  </si>
  <si>
    <t>99.01.7 - 13580/5006/99 - ANTICIPAZIONE DI FONDI DI ECONOMATO.</t>
  </si>
  <si>
    <t>U.7.01.99.03.000 - Costituzione fondi economali e carte aziendali</t>
  </si>
  <si>
    <t>U.7.01.99.03.001 - Costituzione fondi economali e carte aziendali</t>
  </si>
  <si>
    <t>99.01.7 - 13560/5004/99 - RESTITUZIONE DEPOSITI CAUZIONALI.</t>
  </si>
  <si>
    <t>U.7.02.04.02.000 - Restituzione di depositi cauzionali o contrattuali di terzi</t>
  </si>
  <si>
    <t>U.7.02.04.02.001 - Restituzione di depositi cauzionali o contrattuali di terzi</t>
  </si>
  <si>
    <t>99.01.7 - 13570/5005/99 - SERVIZI PER CONTO DI TERZI.</t>
  </si>
  <si>
    <t>U.7.02.99.99.000 - Altre uscite per conto terzi n.a.c.</t>
  </si>
  <si>
    <t>U.7.02.99.99.999 - Altre uscite per conto terzi n.a.c.</t>
  </si>
  <si>
    <t>99.01.7 - 13570/5006/99 - RIVERSAMENTO TEFA</t>
  </si>
  <si>
    <t>U.7.02.02.02.000 - Trasferimenti per conto terzi a Amministrazioni Locali</t>
  </si>
  <si>
    <t>U.7.02.02.02.002 - Trasferimenti per conto terzi a Province</t>
  </si>
  <si>
    <t>99.01.7 - 13570/5008/1 - RIVERSAMENTO FONDO PEREQUATIVO UR1a E UR2a</t>
  </si>
  <si>
    <t>U.7.02.05.01.000 - Versamenti di imposte e tasse di natura corrente riscosse per conto di terzi</t>
  </si>
  <si>
    <t>U.7.02.05.01.001 - Versamenti di imposte e tasse di natura corrente riscosse per conto di terzi</t>
  </si>
  <si>
    <t>99.01.7 - 13570/5009/1 - RIVERSAMENTO CORRISPETTIVO C.I.E.</t>
  </si>
  <si>
    <t>99.01.7 - 13570/6005/1 - VERSAMENTO IVA  INCASSATA SU FATTURE SPLITTATE</t>
  </si>
  <si>
    <t>99.01.7 - 13590/5007/99 - RESTITUZIONE DEPOSITI PER SPESE CONTRATTUALI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</si>
</sst>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1" formatCode="_-* #,##0\ _€_-;\-* #,##0\ _€_-;_-* &quot;-&quot;\ _€_-;_-@_-"/>
    <numFmt numFmtId="44" formatCode="_-* #,##0.00\ &quot;€&quot;_-;\-* #,##0.00\ &quot;€&quot;_-;_-* &quot;-&quot;??\ &quot;€&quot;_-;_-@_-"/>
    <numFmt numFmtId="164" formatCode="_-* #,##0.00_-;\-* #,##0.00_-;_-* &quot;-&quot;??_-;_-@_-"/>
    <numFmt numFmtId="165" formatCode="#,##0_ ;[Red]\-#,##0\ "/>
  </numFmts>
  <fonts count="29">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val="single"/>
      <sz val="10"/>
      <color rgb="FF000000"/>
      <name val="Calibri"/>
      <family val="2"/>
    </font>
    <font>
      <u val="single"/>
      <sz val="11"/>
      <color theme="1"/>
      <name val="Calibri"/>
      <family val="2"/>
    </font>
    <font>
      <u val="single"/>
      <sz val="11"/>
      <color rgb="FF000000"/>
      <name val="Calibri"/>
      <family val="2"/>
    </font>
  </fonts>
  <fills count="3">
    <fill>
      <patternFill/>
    </fill>
    <fill>
      <patternFill patternType="gray125"/>
    </fill>
    <fill>
      <patternFill patternType="solid">
        <fgColor theme="0" tint="-0.24994"/>
        <bgColor indexed="64"/>
      </patternFill>
    </fill>
  </fills>
  <borders count="109">
    <border>
      <left/>
      <right/>
      <top/>
      <bottom/>
      <diagonal/>
    </border>
    <border>
      <left style="double"/>
      <right style="thin"/>
      <top style="double"/>
      <bottom style="double"/>
    </border>
    <border>
      <left style="thin"/>
      <right style="thin"/>
      <top style="double"/>
      <bottom style="double"/>
    </border>
    <border>
      <left/>
      <right/>
      <top/>
      <bottom style="double"/>
    </border>
    <border>
      <left style="thin"/>
      <right style="double"/>
      <top style="double"/>
      <bottom style="double"/>
    </border>
    <border>
      <left style="double"/>
      <right style="thin"/>
      <top style="thin"/>
      <bottom style="double"/>
    </border>
    <border>
      <left style="thin"/>
      <right style="thin"/>
      <top style="thin"/>
      <bottom style="double"/>
    </border>
    <border>
      <left/>
      <right style="thin"/>
      <top style="thin"/>
      <bottom style="double"/>
    </border>
    <border>
      <left style="thin"/>
      <right style="double"/>
      <top style="thin"/>
      <bottom style="double"/>
    </border>
    <border>
      <left style="double"/>
      <right/>
      <top/>
      <bottom/>
    </border>
    <border>
      <left style="double"/>
      <right/>
      <top/>
      <bottom style="double"/>
    </border>
    <border>
      <left style="double"/>
      <right/>
      <top style="double"/>
      <bottom style="double"/>
    </border>
    <border>
      <left/>
      <right/>
      <top style="double"/>
      <bottom style="double"/>
    </border>
    <border>
      <left style="double"/>
      <right style="thin"/>
      <top style="double"/>
      <bottom/>
    </border>
    <border>
      <left style="thin"/>
      <right/>
      <top/>
      <bottom/>
    </border>
    <border>
      <left style="double"/>
      <right style="thin"/>
      <top/>
      <bottom/>
    </border>
    <border>
      <left style="thin"/>
      <right style="double"/>
      <top/>
      <bottom/>
    </border>
    <border>
      <left style="double"/>
      <right style="double"/>
      <top style="double"/>
      <bottom style="double"/>
    </border>
    <border>
      <left style="double"/>
      <right/>
      <top style="double">
        <color rgb="FF000000"/>
      </top>
      <bottom style="double">
        <color rgb="FF000000"/>
      </bottom>
    </border>
    <border>
      <left/>
      <right style="double"/>
      <top/>
      <bottom/>
    </border>
    <border>
      <left style="double"/>
      <right style="double"/>
      <top/>
      <bottom/>
    </border>
    <border>
      <left style="double"/>
      <right style="double"/>
      <top/>
      <bottom style="double"/>
    </border>
    <border>
      <left style="double"/>
      <right style="thin"/>
      <top style="double"/>
      <bottom style="thin"/>
    </border>
    <border>
      <left style="thin"/>
      <right style="thin"/>
      <top style="double"/>
      <bottom style="thin"/>
    </border>
    <border>
      <left style="thin"/>
      <right style="double"/>
      <top style="double"/>
      <bottom style="thin"/>
    </border>
    <border>
      <left style="double"/>
      <right style="thin"/>
      <top style="thin"/>
      <bottom style="thin"/>
    </border>
    <border>
      <left/>
      <right style="thin"/>
      <top style="thin"/>
      <bottom style="thin"/>
    </border>
    <border>
      <left style="thin"/>
      <right style="thin"/>
      <top style="thin"/>
      <bottom style="thin"/>
    </border>
    <border>
      <left style="thin"/>
      <right style="double"/>
      <top style="thin"/>
      <bottom style="thin"/>
    </border>
    <border>
      <left style="thin"/>
      <right/>
      <top style="thin"/>
      <bottom style="thin"/>
    </border>
    <border>
      <left style="double"/>
      <right style="thin"/>
      <top style="thin"/>
      <bottom/>
    </border>
    <border>
      <left/>
      <right style="thin"/>
      <top style="thin"/>
      <bottom/>
    </border>
    <border>
      <left style="thin"/>
      <right style="thin"/>
      <top style="thin"/>
      <bottom/>
    </border>
    <border>
      <left style="thin"/>
      <right/>
      <top style="thin"/>
      <bottom/>
    </border>
    <border>
      <left style="thin"/>
      <right style="double"/>
      <top style="thin"/>
      <bottom/>
    </border>
    <border>
      <left style="double"/>
      <right style="thin"/>
      <top style="double">
        <color rgb="FF000000"/>
      </top>
      <bottom style="double">
        <color rgb="FF000000"/>
      </bottom>
    </border>
    <border>
      <left style="thin"/>
      <right style="thin"/>
      <top style="double">
        <color rgb="FF000000"/>
      </top>
      <bottom style="double">
        <color rgb="FF000000"/>
      </bottom>
    </border>
    <border>
      <left style="thin"/>
      <right style="thin"/>
      <top style="double">
        <color rgb="FF000000"/>
      </top>
      <bottom/>
    </border>
    <border>
      <left style="thin"/>
      <right style="double"/>
      <top style="double">
        <color rgb="FF000000"/>
      </top>
      <bottom/>
    </border>
    <border>
      <left style="double"/>
      <right style="thin"/>
      <top style="double">
        <color rgb="FF000000"/>
      </top>
      <bottom style="double"/>
    </border>
    <border>
      <left style="thin"/>
      <right style="thin"/>
      <top style="double">
        <color rgb="FF000000"/>
      </top>
      <bottom style="double"/>
    </border>
    <border>
      <left style="thin"/>
      <right style="double"/>
      <top style="double">
        <color rgb="FF000000"/>
      </top>
      <bottom style="double"/>
    </border>
    <border>
      <left style="double">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double"/>
      <top style="double">
        <color rgb="FF000000"/>
      </top>
      <bottom style="thin">
        <color rgb="FF000000"/>
      </bottom>
    </border>
    <border>
      <left style="double">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double"/>
      <top style="thin">
        <color rgb="FF000000"/>
      </top>
      <bottom style="thin">
        <color rgb="FF000000"/>
      </bottom>
    </border>
    <border>
      <left style="double">
        <color rgb="FF000000"/>
      </left>
      <right style="thin">
        <color rgb="FF000000"/>
      </right>
      <top style="thin"/>
      <bottom style="thin"/>
    </border>
    <border>
      <left style="thin">
        <color rgb="FF000000"/>
      </left>
      <right style="thin">
        <color rgb="FF000000"/>
      </right>
      <top style="thin"/>
      <bottom style="thin"/>
    </border>
    <border>
      <left style="thin">
        <color rgb="FF000000"/>
      </left>
      <right style="double"/>
      <top style="thin"/>
      <bottom style="thin"/>
    </border>
    <border>
      <left style="double">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double"/>
      <top/>
      <bottom style="thin">
        <color rgb="FF000000"/>
      </bottom>
    </border>
    <border>
      <left style="double">
        <color rgb="FF000000"/>
      </left>
      <right style="thin">
        <color rgb="FF000000"/>
      </right>
      <top/>
      <bottom style="double">
        <color rgb="FF000000"/>
      </bottom>
    </border>
    <border>
      <left style="thin">
        <color rgb="FF000000"/>
      </left>
      <right style="thin">
        <color rgb="FF000000"/>
      </right>
      <top/>
      <bottom style="double">
        <color rgb="FF000000"/>
      </bottom>
    </border>
    <border>
      <left style="thin">
        <color rgb="FF000000"/>
      </left>
      <right style="double"/>
      <top/>
      <bottom style="double">
        <color rgb="FF000000"/>
      </bottom>
    </border>
    <border>
      <left style="double">
        <color rgb="FF000000"/>
      </left>
      <right style="thin">
        <color rgb="FF000000"/>
      </right>
      <top style="double"/>
      <bottom/>
    </border>
    <border>
      <left style="thin">
        <color rgb="FF000000"/>
      </left>
      <right style="thin">
        <color rgb="FF000000"/>
      </right>
      <top style="double"/>
      <bottom/>
    </border>
    <border>
      <left style="thin">
        <color rgb="FF000000"/>
      </left>
      <right style="double"/>
      <top style="double"/>
      <bottom/>
    </border>
    <border>
      <left style="thin"/>
      <right style="thin"/>
      <top style="double"/>
      <bottom/>
    </border>
    <border>
      <left style="thin"/>
      <right style="double"/>
      <top style="double"/>
      <bottom/>
    </border>
    <border>
      <left style="thin"/>
      <right style="thin"/>
      <top/>
      <bottom style="double"/>
    </border>
    <border>
      <left style="thin"/>
      <right/>
      <top/>
      <bottom style="double"/>
    </border>
    <border>
      <left/>
      <right/>
      <top style="double"/>
      <bottom/>
    </border>
    <border>
      <left style="thin"/>
      <right style="thin"/>
      <top/>
      <bottom/>
    </border>
    <border>
      <left style="thin"/>
      <right style="thin"/>
      <top/>
      <bottom style="double">
        <color rgb="FF000000"/>
      </bottom>
    </border>
    <border>
      <left style="thin"/>
      <right style="double"/>
      <top/>
      <bottom style="double">
        <color rgb="FF000000"/>
      </bottom>
    </border>
    <border>
      <left style="double"/>
      <right style="thin"/>
      <top style="thin"/>
      <bottom style="double">
        <color rgb="FF000000"/>
      </bottom>
    </border>
    <border>
      <left style="thin"/>
      <right style="thin"/>
      <top style="thin"/>
      <bottom style="double">
        <color rgb="FF000000"/>
      </bottom>
    </border>
    <border>
      <left style="thin"/>
      <right style="double"/>
      <top style="thin"/>
      <bottom style="double">
        <color rgb="FF000000"/>
      </bottom>
    </border>
    <border>
      <left style="thin"/>
      <right/>
      <top style="double"/>
      <bottom/>
    </border>
    <border>
      <left/>
      <right/>
      <top style="double"/>
      <bottom style="double">
        <color rgb="FF000000"/>
      </bottom>
    </border>
    <border>
      <left/>
      <right style="double"/>
      <top style="double"/>
      <bottom style="double">
        <color rgb="FF000000"/>
      </bottom>
    </border>
    <border>
      <left style="double"/>
      <right style="double"/>
      <top style="double"/>
      <bottom/>
    </border>
    <border>
      <left/>
      <right style="double"/>
      <top/>
      <bottom style="double"/>
    </border>
    <border>
      <left style="double"/>
      <right/>
      <top style="double"/>
      <bottom/>
    </border>
    <border>
      <left/>
      <right style="thin"/>
      <top/>
      <bottom/>
    </border>
    <border>
      <left/>
      <right style="double"/>
      <top style="double"/>
      <bottom style="double"/>
    </border>
    <border>
      <left style="thin"/>
      <right/>
      <top/>
      <bottom style="thin"/>
    </border>
    <border>
      <left/>
      <right style="thin">
        <color rgb="FF000000"/>
      </right>
      <top/>
      <bottom style="thin"/>
    </border>
    <border>
      <left style="thin">
        <color rgb="FF000000"/>
      </left>
      <right/>
      <top/>
      <bottom style="thin"/>
    </border>
    <border>
      <left/>
      <right style="double"/>
      <top/>
      <bottom style="thin"/>
    </border>
    <border>
      <left/>
      <right/>
      <top/>
      <bottom style="thin"/>
    </border>
    <border>
      <left/>
      <right style="thin"/>
      <top/>
      <bottom style="thin"/>
    </border>
    <border>
      <left style="thin"/>
      <right style="thin"/>
      <top style="dotted"/>
      <bottom/>
    </border>
    <border>
      <left style="thin"/>
      <right style="thin"/>
      <top style="double"/>
      <bottom style="dotted"/>
    </border>
    <border>
      <left style="thin"/>
      <right style="thin"/>
      <top style="dotted"/>
      <bottom style="thin"/>
    </border>
    <border>
      <left style="thin"/>
      <right style="double"/>
      <top style="dotted"/>
      <bottom/>
    </border>
    <border>
      <left style="thin"/>
      <right style="double"/>
      <top style="double"/>
      <bottom style="dotted"/>
    </border>
    <border>
      <left style="thin"/>
      <right style="double"/>
      <top style="dotted"/>
      <bottom style="thin"/>
    </border>
    <border>
      <left style="double"/>
      <right style="thin"/>
      <top/>
      <bottom style="thin"/>
    </border>
    <border>
      <left style="double"/>
      <right style="thin"/>
      <top style="dotted"/>
      <bottom style="thin"/>
    </border>
    <border>
      <left style="double"/>
      <right style="thin"/>
      <top style="double"/>
      <bottom style="dotted"/>
    </border>
    <border>
      <left style="thin"/>
      <right style="thin"/>
      <top/>
      <bottom style="thin"/>
    </border>
    <border>
      <left style="thin"/>
      <right style="double"/>
      <top/>
      <bottom style="thin"/>
    </border>
    <border>
      <left style="thin"/>
      <right style="thin"/>
      <top style="thin"/>
      <bottom style="dotted"/>
    </border>
    <border>
      <left style="thin"/>
      <right style="double"/>
      <top style="thin"/>
      <bottom style="dotted"/>
    </border>
    <border>
      <left style="double"/>
      <right style="thin"/>
      <top style="thin"/>
      <bottom style="dotted"/>
    </border>
    <border>
      <left style="thin"/>
      <right style="thin"/>
      <top style="dotted"/>
      <bottom style="dotted"/>
    </border>
    <border>
      <left style="thin"/>
      <right style="double"/>
      <top style="dotted"/>
      <bottom style="dotted"/>
    </border>
    <border>
      <left style="double"/>
      <right style="thin"/>
      <top style="dotted"/>
      <bottom/>
    </border>
    <border>
      <left style="double"/>
      <right style="thin"/>
      <top style="dotted"/>
      <bottom style="dotted"/>
    </border>
    <border>
      <left style="thin"/>
      <right style="thin"/>
      <top/>
      <bottom style="dotted"/>
    </border>
    <border>
      <left style="thin"/>
      <right style="double"/>
      <top/>
      <bottom style="dotted"/>
    </border>
    <border>
      <left style="thin"/>
      <right/>
      <top style="double"/>
      <bottom style="dotted"/>
    </border>
    <border>
      <left style="thin"/>
      <right/>
      <top style="double"/>
      <bottom style="thin"/>
    </border>
    <border>
      <left style="thin"/>
      <right/>
      <top style="thin"/>
      <bottom style="dotted"/>
    </border>
    <border>
      <left style="thin"/>
      <right/>
      <top/>
      <bottom style="dotted"/>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0" fillId="0" borderId="0" applyFont="0" applyFill="0" applyBorder="0" applyAlignment="0" applyProtection="0"/>
    <xf numFmtId="0" fontId="2" fillId="0" borderId="0">
      <alignment/>
      <protection/>
    </xf>
    <xf numFmtId="0" fontId="3" fillId="0" borderId="0">
      <alignment/>
      <protection/>
    </xf>
    <xf numFmtId="0" fontId="2" fillId="0" borderId="0">
      <alignment/>
      <protection/>
    </xf>
    <xf numFmtId="0" fontId="2" fillId="0" borderId="0">
      <alignment/>
      <protection/>
    </xf>
  </cellStyleXfs>
  <cellXfs count="375">
    <xf numFmtId="0" fontId="0" fillId="0" borderId="0" xfId="0"/>
    <xf numFmtId="0" fontId="10" fillId="2" borderId="1" xfId="0" applyFont="1" applyFill="1" applyBorder="1" applyAlignment="1" applyProtection="1">
      <alignment vertical="center" wrapText="1"/>
      <protection/>
    </xf>
    <xf numFmtId="4" fontId="18" fillId="2" borderId="1" xfId="0" applyNumberFormat="1" applyFont="1" applyFill="1" applyBorder="1" applyProtection="1">
      <protection/>
    </xf>
    <xf numFmtId="4" fontId="18" fillId="2" borderId="2" xfId="0" applyNumberFormat="1" applyFont="1" applyFill="1" applyBorder="1" applyProtection="1">
      <protection/>
    </xf>
    <xf numFmtId="4" fontId="14" fillId="2" borderId="1" xfId="0" applyNumberFormat="1" applyFont="1" applyFill="1" applyBorder="1" applyAlignment="1" applyProtection="1">
      <alignment horizontal="center" vertical="center" wrapText="1"/>
      <protection/>
    </xf>
    <xf numFmtId="4" fontId="14" fillId="2" borderId="2" xfId="0" applyNumberFormat="1" applyFont="1" applyFill="1" applyBorder="1" applyAlignment="1" applyProtection="1">
      <alignment horizontal="center" vertical="center" wrapText="1"/>
      <protection/>
    </xf>
    <xf numFmtId="0" fontId="6" fillId="0" borderId="0" xfId="0" applyFont="1" applyBorder="1" applyAlignment="1" applyProtection="1">
      <alignment horizontal="left" vertical="center"/>
      <protection/>
    </xf>
    <xf numFmtId="0" fontId="6" fillId="0" borderId="0" xfId="0" applyFont="1" applyProtection="1">
      <protection/>
    </xf>
    <xf numFmtId="0" fontId="6" fillId="0" borderId="3" xfId="0" applyFont="1" applyBorder="1" applyAlignment="1" applyProtection="1">
      <alignment horizontal="left" vertical="center"/>
      <protection/>
    </xf>
    <xf numFmtId="0" fontId="11" fillId="0" borderId="3" xfId="0" applyFont="1" applyBorder="1" applyAlignment="1" applyProtection="1">
      <alignment wrapText="1"/>
      <protection/>
    </xf>
    <xf numFmtId="0" fontId="6" fillId="0" borderId="0" xfId="0" applyFont="1" applyAlignment="1" applyProtection="1">
      <alignment horizontal="left"/>
      <protection/>
    </xf>
    <xf numFmtId="0" fontId="12" fillId="0" borderId="1" xfId="0" applyFont="1" applyBorder="1" applyAlignment="1" applyProtection="1">
      <alignment horizontal="center" vertical="center" wrapText="1"/>
      <protection/>
    </xf>
    <xf numFmtId="0" fontId="12" fillId="0" borderId="4" xfId="0" applyFont="1" applyBorder="1" applyAlignment="1" applyProtection="1">
      <alignment horizontal="center" vertical="center" wrapText="1"/>
      <protection/>
    </xf>
    <xf numFmtId="0" fontId="12" fillId="0" borderId="5" xfId="0" applyFont="1" applyBorder="1" applyAlignment="1" applyProtection="1">
      <alignment horizontal="center" vertical="center" wrapText="1"/>
      <protection/>
    </xf>
    <xf numFmtId="0" fontId="12" fillId="0" borderId="6" xfId="0" applyFont="1" applyBorder="1" applyAlignment="1" applyProtection="1">
      <alignment horizontal="center" vertical="center" wrapText="1"/>
      <protection/>
    </xf>
    <xf numFmtId="0" fontId="12" fillId="0" borderId="7" xfId="0" applyFont="1" applyBorder="1" applyAlignment="1" applyProtection="1">
      <alignment horizontal="center" vertical="center" wrapText="1"/>
      <protection/>
    </xf>
    <xf numFmtId="0" fontId="12" fillId="0" borderId="8" xfId="0" applyFont="1" applyBorder="1" applyAlignment="1" applyProtection="1">
      <alignment horizontal="center" vertical="center" wrapText="1"/>
      <protection/>
    </xf>
    <xf numFmtId="0" fontId="6" fillId="0" borderId="9" xfId="0" applyFont="1" applyBorder="1" applyAlignment="1" applyProtection="1">
      <alignment horizontal="left" vertical="center"/>
      <protection/>
    </xf>
    <xf numFmtId="0" fontId="10" fillId="0" borderId="10" xfId="0" applyFont="1" applyBorder="1" applyAlignment="1" applyProtection="1">
      <alignment horizontal="left" vertical="center"/>
      <protection/>
    </xf>
    <xf numFmtId="165" fontId="14" fillId="0" borderId="0" xfId="0" applyNumberFormat="1" applyFont="1" applyBorder="1" applyAlignment="1" applyProtection="1">
      <alignment horizontal="center" vertical="center" wrapText="1"/>
      <protection/>
    </xf>
    <xf numFmtId="0" fontId="6" fillId="0" borderId="0" xfId="0" applyFont="1" applyAlignment="1" applyProtection="1">
      <alignment horizontal="center" vertical="center"/>
      <protection/>
    </xf>
    <xf numFmtId="0" fontId="10" fillId="0" borderId="11" xfId="0" applyFont="1" applyBorder="1" applyAlignment="1" applyProtection="1">
      <alignment vertical="center" wrapText="1"/>
      <protection/>
    </xf>
    <xf numFmtId="0" fontId="14" fillId="0" borderId="0" xfId="0" applyFont="1" applyBorder="1" applyAlignment="1" applyProtection="1">
      <alignment horizontal="center" vertical="center" wrapText="1"/>
      <protection/>
    </xf>
    <xf numFmtId="0" fontId="6" fillId="0" borderId="0" xfId="0" applyFont="1" applyAlignment="1" applyProtection="1">
      <alignment vertical="center"/>
      <protection/>
    </xf>
    <xf numFmtId="0" fontId="10" fillId="0" borderId="12" xfId="0" applyFont="1" applyBorder="1" applyAlignment="1" applyProtection="1">
      <alignment horizontal="left" vertical="center"/>
      <protection/>
    </xf>
    <xf numFmtId="0" fontId="14" fillId="0" borderId="12" xfId="0" applyFont="1" applyBorder="1" applyAlignment="1" applyProtection="1">
      <alignment horizontal="center" vertical="center" wrapText="1"/>
      <protection/>
    </xf>
    <xf numFmtId="0" fontId="14" fillId="0" borderId="3" xfId="0" applyFont="1" applyBorder="1" applyAlignment="1" applyProtection="1">
      <alignment horizontal="center" vertical="center" wrapText="1"/>
      <protection/>
    </xf>
    <xf numFmtId="0" fontId="11" fillId="0" borderId="13" xfId="22" applyFont="1" applyBorder="1" applyAlignment="1" applyProtection="1">
      <alignment horizontal="left" vertical="center"/>
      <protection/>
    </xf>
    <xf numFmtId="0" fontId="11" fillId="0" borderId="14" xfId="22" applyFont="1" applyBorder="1" applyAlignment="1" applyProtection="1">
      <alignment horizontal="left" vertical="center"/>
      <protection/>
    </xf>
    <xf numFmtId="0" fontId="11" fillId="0" borderId="15" xfId="22" applyFont="1" applyBorder="1" applyAlignment="1" applyProtection="1">
      <alignment horizontal="left" vertical="center"/>
      <protection/>
    </xf>
    <xf numFmtId="0" fontId="11" fillId="0" borderId="16" xfId="22" applyFont="1" applyBorder="1" applyAlignment="1" applyProtection="1">
      <alignment horizontal="left" vertical="center"/>
      <protection/>
    </xf>
    <xf numFmtId="0" fontId="18" fillId="0" borderId="15" xfId="22" applyFont="1" applyBorder="1" applyAlignment="1" applyProtection="1">
      <alignment horizontal="left" vertical="center"/>
      <protection/>
    </xf>
    <xf numFmtId="0" fontId="18" fillId="0" borderId="14" xfId="22" applyFont="1" applyBorder="1" applyAlignment="1" applyProtection="1">
      <alignment horizontal="left" vertical="center" wrapText="1"/>
      <protection/>
    </xf>
    <xf numFmtId="0" fontId="10" fillId="0" borderId="0" xfId="0" applyFont="1" applyProtection="1">
      <protection/>
    </xf>
    <xf numFmtId="0" fontId="18" fillId="0" borderId="14" xfId="22" applyFont="1" applyBorder="1" applyAlignment="1" applyProtection="1">
      <alignment horizontal="left" vertical="center"/>
      <protection/>
    </xf>
    <xf numFmtId="0" fontId="11" fillId="0" borderId="14" xfId="22" applyFont="1" applyBorder="1" applyAlignment="1" applyProtection="1">
      <alignment horizontal="left" vertical="center" wrapText="1"/>
      <protection/>
    </xf>
    <xf numFmtId="0" fontId="18" fillId="0" borderId="17" xfId="22" applyFont="1" applyBorder="1" applyAlignment="1" applyProtection="1">
      <alignment horizontal="left" vertical="center"/>
      <protection/>
    </xf>
    <xf numFmtId="0" fontId="6" fillId="0" borderId="18" xfId="0" applyFont="1" applyBorder="1" applyAlignment="1" applyProtection="1">
      <alignment horizontal="left" vertical="center" wrapText="1"/>
      <protection/>
    </xf>
    <xf numFmtId="0" fontId="11" fillId="0" borderId="0" xfId="0" applyFont="1" applyBorder="1" applyProtection="1">
      <protection/>
    </xf>
    <xf numFmtId="0" fontId="10" fillId="0" borderId="0" xfId="0" applyFont="1" applyBorder="1" applyAlignment="1" applyProtection="1">
      <alignment horizontal="left" vertical="center" wrapText="1"/>
      <protection/>
    </xf>
    <xf numFmtId="0" fontId="18" fillId="0" borderId="14" xfId="22" applyFont="1" applyBorder="1" applyAlignment="1" applyProtection="1">
      <alignment horizontal="left" vertical="top" wrapText="1"/>
      <protection/>
    </xf>
    <xf numFmtId="0" fontId="11" fillId="0" borderId="17" xfId="22" applyFont="1" applyBorder="1" applyAlignment="1" applyProtection="1">
      <alignment horizontal="left" vertical="center"/>
      <protection/>
    </xf>
    <xf numFmtId="0" fontId="6" fillId="0" borderId="0" xfId="0" applyFont="1" applyBorder="1" applyAlignment="1" applyProtection="1">
      <alignment horizontal="left" vertical="center" wrapText="1"/>
      <protection/>
    </xf>
    <xf numFmtId="4" fontId="15" fillId="0" borderId="0" xfId="0" applyNumberFormat="1" applyFont="1" applyBorder="1" applyAlignment="1" applyProtection="1">
      <alignment horizontal="right"/>
      <protection/>
    </xf>
    <xf numFmtId="4" fontId="15" fillId="0" borderId="19" xfId="0" applyNumberFormat="1" applyFont="1" applyBorder="1" applyAlignment="1" applyProtection="1">
      <alignment horizontal="right"/>
      <protection/>
    </xf>
    <xf numFmtId="0" fontId="6" fillId="0" borderId="20" xfId="0" applyFont="1" applyBorder="1" applyAlignment="1" applyProtection="1">
      <alignment horizontal="left" vertical="center"/>
      <protection/>
    </xf>
    <xf numFmtId="0" fontId="10" fillId="0" borderId="17" xfId="0" applyFont="1" applyBorder="1" applyAlignment="1" applyProtection="1">
      <alignment horizontal="right" vertical="center"/>
      <protection/>
    </xf>
    <xf numFmtId="0" fontId="6" fillId="0" borderId="21" xfId="0" applyFont="1" applyBorder="1" applyAlignment="1" applyProtection="1">
      <alignment horizontal="left" vertical="center"/>
      <protection/>
    </xf>
    <xf numFmtId="0" fontId="6" fillId="0" borderId="0" xfId="0" applyFont="1" applyAlignment="1" applyProtection="1">
      <alignment horizontal="left" vertical="center"/>
      <protection/>
    </xf>
    <xf numFmtId="3" fontId="14" fillId="0" borderId="1" xfId="0" applyNumberFormat="1" applyFont="1" applyBorder="1" applyAlignment="1" applyProtection="1">
      <alignment horizontal="right" vertical="center" wrapText="1"/>
      <protection locked="0"/>
    </xf>
    <xf numFmtId="3" fontId="14" fillId="0" borderId="4" xfId="0" applyNumberFormat="1" applyFont="1" applyBorder="1" applyAlignment="1" applyProtection="1">
      <alignment horizontal="right" vertical="center" wrapText="1"/>
      <protection locked="0"/>
    </xf>
    <xf numFmtId="3" fontId="16" fillId="0" borderId="22" xfId="0" applyNumberFormat="1" applyFont="1" applyBorder="1" applyAlignment="1" applyProtection="1">
      <alignment horizontal="right" wrapText="1"/>
      <protection/>
    </xf>
    <xf numFmtId="3" fontId="16" fillId="0" borderId="23" xfId="0" applyNumberFormat="1" applyFont="1" applyBorder="1" applyAlignment="1" applyProtection="1">
      <alignment horizontal="right" wrapText="1"/>
      <protection/>
    </xf>
    <xf numFmtId="3" fontId="16" fillId="0" borderId="24" xfId="0" applyNumberFormat="1" applyFont="1" applyBorder="1" applyAlignment="1" applyProtection="1">
      <alignment horizontal="right" wrapText="1"/>
      <protection/>
    </xf>
    <xf numFmtId="3" fontId="16" fillId="0" borderId="25" xfId="0" applyNumberFormat="1" applyFont="1" applyBorder="1" applyAlignment="1" applyProtection="1">
      <alignment horizontal="right" wrapText="1"/>
      <protection/>
    </xf>
    <xf numFmtId="3" fontId="16" fillId="0" borderId="26" xfId="0" applyNumberFormat="1" applyFont="1" applyBorder="1" applyAlignment="1" applyProtection="1">
      <alignment horizontal="right" wrapText="1"/>
      <protection/>
    </xf>
    <xf numFmtId="3" fontId="16" fillId="0" borderId="27" xfId="0" applyNumberFormat="1" applyFont="1" applyBorder="1" applyAlignment="1" applyProtection="1">
      <alignment horizontal="right" wrapText="1"/>
      <protection/>
    </xf>
    <xf numFmtId="3" fontId="16" fillId="0" borderId="28" xfId="0" applyNumberFormat="1" applyFont="1" applyBorder="1" applyAlignment="1" applyProtection="1">
      <alignment horizontal="right" wrapText="1"/>
      <protection/>
    </xf>
    <xf numFmtId="3" fontId="16" fillId="0" borderId="25" xfId="0" applyNumberFormat="1" applyFont="1" applyBorder="1" applyAlignment="1" applyProtection="1">
      <alignment horizontal="right" wrapText="1"/>
      <protection locked="0"/>
    </xf>
    <xf numFmtId="3" fontId="16" fillId="0" borderId="26" xfId="0" applyNumberFormat="1" applyFont="1" applyBorder="1" applyAlignment="1" applyProtection="1">
      <alignment horizontal="right" wrapText="1"/>
      <protection locked="0"/>
    </xf>
    <xf numFmtId="3" fontId="16" fillId="0" borderId="27" xfId="0" applyNumberFormat="1" applyFont="1" applyBorder="1" applyAlignment="1" applyProtection="1">
      <alignment horizontal="right" wrapText="1"/>
      <protection locked="0"/>
    </xf>
    <xf numFmtId="3" fontId="16" fillId="0" borderId="28" xfId="0" applyNumberFormat="1" applyFont="1" applyBorder="1" applyAlignment="1" applyProtection="1">
      <alignment horizontal="right" wrapText="1"/>
      <protection locked="0"/>
    </xf>
    <xf numFmtId="3" fontId="19" fillId="0" borderId="25" xfId="0" applyNumberFormat="1" applyFont="1" applyBorder="1" applyAlignment="1" applyProtection="1">
      <alignment horizontal="right" wrapText="1"/>
      <protection/>
    </xf>
    <xf numFmtId="3" fontId="19" fillId="0" borderId="27" xfId="0" applyNumberFormat="1" applyFont="1" applyBorder="1" applyAlignment="1" applyProtection="1">
      <alignment horizontal="right" wrapText="1"/>
      <protection/>
    </xf>
    <xf numFmtId="3" fontId="19" fillId="0" borderId="28" xfId="0" applyNumberFormat="1" applyFont="1" applyBorder="1" applyAlignment="1" applyProtection="1">
      <alignment horizontal="right" wrapText="1"/>
      <protection/>
    </xf>
    <xf numFmtId="3" fontId="20" fillId="0" borderId="25" xfId="0" applyNumberFormat="1" applyFont="1" applyBorder="1" applyAlignment="1" applyProtection="1">
      <alignment horizontal="right" wrapText="1"/>
      <protection locked="0"/>
    </xf>
    <xf numFmtId="3" fontId="20" fillId="0" borderId="26" xfId="0" applyNumberFormat="1" applyFont="1" applyBorder="1" applyAlignment="1" applyProtection="1">
      <alignment horizontal="right" wrapText="1"/>
      <protection locked="0"/>
    </xf>
    <xf numFmtId="3" fontId="20" fillId="0" borderId="27" xfId="0" applyNumberFormat="1" applyFont="1" applyBorder="1" applyAlignment="1" applyProtection="1">
      <alignment horizontal="right" wrapText="1"/>
      <protection locked="0"/>
    </xf>
    <xf numFmtId="3" fontId="20" fillId="0" borderId="29" xfId="0" applyNumberFormat="1" applyFont="1" applyBorder="1" applyAlignment="1" applyProtection="1">
      <alignment horizontal="right" wrapText="1"/>
      <protection locked="0"/>
    </xf>
    <xf numFmtId="3" fontId="20" fillId="0" borderId="28" xfId="0" applyNumberFormat="1" applyFont="1" applyBorder="1" applyAlignment="1" applyProtection="1">
      <alignment horizontal="right" wrapText="1"/>
      <protection locked="0"/>
    </xf>
    <xf numFmtId="3" fontId="16" fillId="0" borderId="25" xfId="0" applyNumberFormat="1" applyFont="1" applyBorder="1" applyAlignment="1" applyProtection="1">
      <alignment horizontal="right"/>
      <protection locked="0"/>
    </xf>
    <xf numFmtId="3" fontId="16" fillId="0" borderId="26" xfId="0" applyNumberFormat="1" applyFont="1" applyBorder="1" applyAlignment="1" applyProtection="1">
      <alignment horizontal="right"/>
      <protection locked="0"/>
    </xf>
    <xf numFmtId="3" fontId="16" fillId="0" borderId="27" xfId="0" applyNumberFormat="1" applyFont="1" applyBorder="1" applyAlignment="1" applyProtection="1">
      <alignment horizontal="right"/>
      <protection locked="0"/>
    </xf>
    <xf numFmtId="3" fontId="16" fillId="0" borderId="29" xfId="0" applyNumberFormat="1" applyFont="1" applyBorder="1" applyAlignment="1" applyProtection="1">
      <alignment horizontal="right"/>
      <protection locked="0"/>
    </xf>
    <xf numFmtId="3" fontId="16" fillId="0" borderId="28" xfId="0" applyNumberFormat="1" applyFont="1" applyBorder="1" applyAlignment="1" applyProtection="1">
      <alignment horizontal="right"/>
      <protection locked="0"/>
    </xf>
    <xf numFmtId="3" fontId="16" fillId="0" borderId="30" xfId="0" applyNumberFormat="1" applyFont="1" applyBorder="1" applyAlignment="1" applyProtection="1">
      <alignment horizontal="right"/>
      <protection locked="0"/>
    </xf>
    <xf numFmtId="3" fontId="16" fillId="0" borderId="31" xfId="0" applyNumberFormat="1" applyFont="1" applyBorder="1" applyAlignment="1" applyProtection="1">
      <alignment horizontal="right"/>
      <protection locked="0"/>
    </xf>
    <xf numFmtId="3" fontId="16" fillId="0" borderId="32" xfId="0" applyNumberFormat="1" applyFont="1" applyBorder="1" applyAlignment="1" applyProtection="1">
      <alignment horizontal="right"/>
      <protection locked="0"/>
    </xf>
    <xf numFmtId="3" fontId="16" fillId="0" borderId="33" xfId="0" applyNumberFormat="1" applyFont="1" applyBorder="1" applyAlignment="1" applyProtection="1">
      <alignment horizontal="right"/>
      <protection locked="0"/>
    </xf>
    <xf numFmtId="3" fontId="16" fillId="0" borderId="34" xfId="0" applyNumberFormat="1" applyFont="1" applyBorder="1" applyAlignment="1" applyProtection="1">
      <alignment horizontal="right"/>
      <protection locked="0"/>
    </xf>
    <xf numFmtId="3" fontId="20" fillId="0" borderId="35" xfId="0" applyNumberFormat="1" applyFont="1" applyBorder="1" applyAlignment="1" applyProtection="1">
      <alignment horizontal="right" wrapText="1"/>
      <protection locked="0"/>
    </xf>
    <xf numFmtId="3" fontId="20" fillId="0" borderId="36" xfId="0" applyNumberFormat="1" applyFont="1" applyBorder="1" applyAlignment="1" applyProtection="1">
      <alignment horizontal="right" wrapText="1"/>
      <protection locked="0"/>
    </xf>
    <xf numFmtId="3" fontId="16" fillId="0" borderId="37" xfId="0" applyNumberFormat="1" applyFont="1" applyBorder="1" applyAlignment="1" applyProtection="1">
      <alignment horizontal="right"/>
      <protection locked="0"/>
    </xf>
    <xf numFmtId="3" fontId="16" fillId="0" borderId="38" xfId="0" applyNumberFormat="1" applyFont="1" applyBorder="1" applyAlignment="1" applyProtection="1">
      <alignment horizontal="right"/>
      <protection locked="0"/>
    </xf>
    <xf numFmtId="3" fontId="19" fillId="0" borderId="39" xfId="0" applyNumberFormat="1" applyFont="1" applyBorder="1" applyAlignment="1" applyProtection="1">
      <alignment horizontal="right"/>
      <protection/>
    </xf>
    <xf numFmtId="3" fontId="19" fillId="0" borderId="40" xfId="0" applyNumberFormat="1" applyFont="1" applyBorder="1" applyAlignment="1" applyProtection="1">
      <alignment horizontal="right"/>
      <protection/>
    </xf>
    <xf numFmtId="3" fontId="19" fillId="0" borderId="41" xfId="0" applyNumberFormat="1" applyFont="1" applyBorder="1" applyAlignment="1" applyProtection="1">
      <alignment horizontal="right"/>
      <protection/>
    </xf>
    <xf numFmtId="3" fontId="18" fillId="0" borderId="2" xfId="0" applyNumberFormat="1" applyFont="1" applyBorder="1" applyProtection="1">
      <protection locked="0"/>
    </xf>
    <xf numFmtId="3" fontId="18" fillId="0" borderId="40" xfId="0" applyNumberFormat="1" applyFont="1" applyBorder="1" applyAlignment="1" applyProtection="1">
      <alignment horizontal="right"/>
      <protection/>
    </xf>
    <xf numFmtId="3" fontId="18" fillId="0" borderId="4" xfId="0" applyNumberFormat="1" applyFont="1" applyBorder="1" applyProtection="1">
      <protection locked="0"/>
    </xf>
    <xf numFmtId="3" fontId="16" fillId="0" borderId="42" xfId="0" applyNumberFormat="1" applyFont="1" applyBorder="1" applyAlignment="1" applyProtection="1">
      <alignment horizontal="right"/>
      <protection locked="0"/>
    </xf>
    <xf numFmtId="3" fontId="16" fillId="0" borderId="43" xfId="0" applyNumberFormat="1" applyFont="1" applyBorder="1" applyAlignment="1" applyProtection="1">
      <alignment horizontal="right"/>
      <protection locked="0"/>
    </xf>
    <xf numFmtId="3" fontId="16" fillId="0" borderId="44" xfId="0" applyNumberFormat="1" applyFont="1" applyBorder="1" applyAlignment="1" applyProtection="1">
      <alignment horizontal="right"/>
      <protection locked="0"/>
    </xf>
    <xf numFmtId="3" fontId="16" fillId="0" borderId="45" xfId="0" applyNumberFormat="1" applyFont="1" applyBorder="1" applyAlignment="1" applyProtection="1">
      <alignment horizontal="right"/>
      <protection locked="0"/>
    </xf>
    <xf numFmtId="3" fontId="16" fillId="0" borderId="46" xfId="0" applyNumberFormat="1" applyFont="1" applyBorder="1" applyAlignment="1" applyProtection="1">
      <alignment horizontal="right"/>
      <protection locked="0"/>
    </xf>
    <xf numFmtId="3" fontId="16" fillId="0" borderId="47" xfId="0" applyNumberFormat="1" applyFont="1" applyBorder="1" applyAlignment="1" applyProtection="1">
      <alignment horizontal="right"/>
      <protection locked="0"/>
    </xf>
    <xf numFmtId="3" fontId="16" fillId="0" borderId="45" xfId="0" applyNumberFormat="1" applyFont="1" applyBorder="1" applyProtection="1">
      <protection locked="0"/>
    </xf>
    <xf numFmtId="3" fontId="16" fillId="0" borderId="46" xfId="0" applyNumberFormat="1" applyFont="1" applyBorder="1" applyProtection="1">
      <protection locked="0"/>
    </xf>
    <xf numFmtId="3" fontId="16" fillId="0" borderId="47" xfId="0" applyNumberFormat="1" applyFont="1" applyBorder="1" applyProtection="1">
      <protection locked="0"/>
    </xf>
    <xf numFmtId="3" fontId="19" fillId="0" borderId="48" xfId="0" applyNumberFormat="1" applyFont="1" applyBorder="1" applyAlignment="1" applyProtection="1">
      <alignment horizontal="right" wrapText="1"/>
      <protection/>
    </xf>
    <xf numFmtId="3" fontId="19" fillId="0" borderId="49" xfId="0" applyNumberFormat="1" applyFont="1" applyBorder="1" applyAlignment="1" applyProtection="1">
      <alignment horizontal="right" wrapText="1"/>
      <protection/>
    </xf>
    <xf numFmtId="3" fontId="19" fillId="0" borderId="50" xfId="0" applyNumberFormat="1" applyFont="1" applyBorder="1" applyAlignment="1" applyProtection="1">
      <alignment horizontal="right" wrapText="1"/>
      <protection/>
    </xf>
    <xf numFmtId="3" fontId="16" fillId="0" borderId="48" xfId="0" applyNumberFormat="1" applyFont="1" applyBorder="1" applyAlignment="1" applyProtection="1">
      <alignment horizontal="right" wrapText="1"/>
      <protection locked="0"/>
    </xf>
    <xf numFmtId="3" fontId="16" fillId="0" borderId="49" xfId="0" applyNumberFormat="1" applyFont="1" applyBorder="1" applyAlignment="1" applyProtection="1">
      <alignment horizontal="right" wrapText="1"/>
      <protection locked="0"/>
    </xf>
    <xf numFmtId="3" fontId="6" fillId="0" borderId="45" xfId="0" applyNumberFormat="1" applyFont="1" applyBorder="1" applyProtection="1">
      <protection locked="0"/>
    </xf>
    <xf numFmtId="3" fontId="6" fillId="0" borderId="46" xfId="0" applyNumberFormat="1" applyFont="1" applyBorder="1" applyProtection="1">
      <protection locked="0"/>
    </xf>
    <xf numFmtId="3" fontId="6" fillId="0" borderId="47" xfId="0" applyNumberFormat="1" applyFont="1" applyBorder="1" applyProtection="1">
      <protection locked="0"/>
    </xf>
    <xf numFmtId="3" fontId="16" fillId="0" borderId="51" xfId="0" applyNumberFormat="1" applyFont="1" applyBorder="1" applyAlignment="1" applyProtection="1">
      <alignment horizontal="right"/>
      <protection locked="0"/>
    </xf>
    <xf numFmtId="3" fontId="16" fillId="0" borderId="52" xfId="0" applyNumberFormat="1" applyFont="1" applyBorder="1" applyAlignment="1" applyProtection="1">
      <alignment horizontal="right"/>
      <protection locked="0"/>
    </xf>
    <xf numFmtId="3" fontId="16" fillId="0" borderId="53" xfId="0" applyNumberFormat="1" applyFont="1" applyBorder="1" applyAlignment="1" applyProtection="1">
      <alignment horizontal="right"/>
      <protection locked="0"/>
    </xf>
    <xf numFmtId="3" fontId="19" fillId="0" borderId="52" xfId="0" applyNumberFormat="1" applyFont="1" applyBorder="1" applyAlignment="1" applyProtection="1">
      <alignment horizontal="right"/>
      <protection/>
    </xf>
    <xf numFmtId="3" fontId="19" fillId="0" borderId="53" xfId="0" applyNumberFormat="1" applyFont="1" applyBorder="1" applyAlignment="1" applyProtection="1">
      <alignment horizontal="right"/>
      <protection/>
    </xf>
    <xf numFmtId="3" fontId="19" fillId="0" borderId="51" xfId="0" applyNumberFormat="1" applyFont="1" applyBorder="1" applyAlignment="1" applyProtection="1">
      <alignment horizontal="right"/>
      <protection/>
    </xf>
    <xf numFmtId="3" fontId="19" fillId="0" borderId="51" xfId="0" applyNumberFormat="1" applyFont="1" applyBorder="1" applyAlignment="1" applyProtection="1">
      <alignment horizontal="right"/>
      <protection locked="0"/>
    </xf>
    <xf numFmtId="3" fontId="19" fillId="0" borderId="52" xfId="0" applyNumberFormat="1" applyFont="1" applyBorder="1" applyAlignment="1" applyProtection="1">
      <alignment horizontal="right"/>
      <protection locked="0"/>
    </xf>
    <xf numFmtId="3" fontId="19" fillId="0" borderId="53" xfId="0" applyNumberFormat="1" applyFont="1" applyBorder="1" applyAlignment="1" applyProtection="1">
      <alignment horizontal="right"/>
      <protection locked="0"/>
    </xf>
    <xf numFmtId="3" fontId="21" fillId="0" borderId="54" xfId="0" applyNumberFormat="1" applyFont="1" applyBorder="1" applyAlignment="1" applyProtection="1">
      <alignment horizontal="right"/>
      <protection/>
    </xf>
    <xf numFmtId="3" fontId="21" fillId="0" borderId="55" xfId="0" applyNumberFormat="1" applyFont="1" applyBorder="1" applyAlignment="1" applyProtection="1">
      <alignment horizontal="right"/>
      <protection/>
    </xf>
    <xf numFmtId="3" fontId="21" fillId="0" borderId="56" xfId="0" applyNumberFormat="1" applyFont="1" applyBorder="1" applyAlignment="1" applyProtection="1">
      <alignment horizontal="right"/>
      <protection/>
    </xf>
    <xf numFmtId="3" fontId="11" fillId="0" borderId="57" xfId="0" applyNumberFormat="1" applyFont="1" applyBorder="1" applyProtection="1">
      <protection locked="0"/>
    </xf>
    <xf numFmtId="3" fontId="11" fillId="0" borderId="58" xfId="0" applyNumberFormat="1" applyFont="1" applyBorder="1" applyProtection="1">
      <protection locked="0"/>
    </xf>
    <xf numFmtId="3" fontId="11" fillId="0" borderId="59" xfId="0" applyNumberFormat="1" applyFont="1" applyBorder="1" applyProtection="1">
      <protection locked="0"/>
    </xf>
    <xf numFmtId="3" fontId="19" fillId="0" borderId="13" xfId="0" applyNumberFormat="1" applyFont="1" applyBorder="1" applyAlignment="1" applyProtection="1">
      <alignment horizontal="right"/>
      <protection/>
    </xf>
    <xf numFmtId="3" fontId="19" fillId="0" borderId="60" xfId="0" applyNumberFormat="1" applyFont="1" applyBorder="1" applyAlignment="1" applyProtection="1">
      <alignment horizontal="right"/>
      <protection/>
    </xf>
    <xf numFmtId="3" fontId="19" fillId="0" borderId="61" xfId="0" applyNumberFormat="1" applyFont="1" applyBorder="1" applyAlignment="1" applyProtection="1">
      <alignment horizontal="right"/>
      <protection/>
    </xf>
    <xf numFmtId="3" fontId="12" fillId="0" borderId="4" xfId="0" applyNumberFormat="1" applyFont="1" applyBorder="1" applyAlignment="1" applyProtection="1">
      <alignment horizontal="right" vertical="center" wrapText="1"/>
      <protection/>
    </xf>
    <xf numFmtId="3" fontId="19" fillId="0" borderId="4" xfId="0" applyNumberFormat="1" applyFont="1" applyBorder="1" applyAlignment="1" applyProtection="1">
      <alignment horizontal="right"/>
      <protection/>
    </xf>
    <xf numFmtId="3" fontId="12" fillId="0" borderId="2" xfId="0" applyNumberFormat="1" applyFont="1" applyBorder="1" applyAlignment="1" applyProtection="1">
      <alignment horizontal="right" vertical="center" wrapText="1"/>
      <protection/>
    </xf>
    <xf numFmtId="0" fontId="10" fillId="0" borderId="3" xfId="0" applyFont="1" applyBorder="1" applyAlignment="1" applyProtection="1">
      <alignment horizontal="right" vertical="center" wrapText="1"/>
      <protection/>
    </xf>
    <xf numFmtId="0" fontId="10" fillId="0" borderId="12" xfId="0" applyFont="1" applyBorder="1" applyAlignment="1" applyProtection="1">
      <alignment horizontal="right" vertical="center" wrapText="1"/>
      <protection/>
    </xf>
    <xf numFmtId="0" fontId="9" fillId="0" borderId="62" xfId="0" applyFont="1" applyBorder="1" applyAlignment="1" applyProtection="1">
      <alignment horizontal="left" vertical="center" wrapText="1"/>
      <protection/>
    </xf>
    <xf numFmtId="0" fontId="9" fillId="0" borderId="63" xfId="0" applyFont="1" applyBorder="1" applyAlignment="1" applyProtection="1">
      <alignment horizontal="left" vertical="center" wrapText="1"/>
      <protection/>
    </xf>
    <xf numFmtId="0" fontId="10" fillId="0" borderId="64" xfId="0" applyFont="1" applyBorder="1" applyAlignment="1" applyProtection="1">
      <alignment horizontal="right" vertical="center" wrapText="1"/>
      <protection/>
    </xf>
    <xf numFmtId="0" fontId="10" fillId="0" borderId="64" xfId="0" applyFont="1" applyBorder="1" applyAlignment="1" applyProtection="1">
      <alignment horizontal="right" vertical="center"/>
      <protection/>
    </xf>
    <xf numFmtId="0" fontId="10" fillId="0" borderId="11" xfId="0" applyFont="1" applyBorder="1" applyAlignment="1" applyProtection="1">
      <alignment horizontal="right" vertical="center"/>
      <protection/>
    </xf>
    <xf numFmtId="0" fontId="28" fillId="0" borderId="0" xfId="0" applyFont="1" applyBorder="1" applyAlignment="1" applyProtection="1">
      <alignment horizontal="left" vertical="center"/>
      <protection/>
    </xf>
    <xf numFmtId="0" fontId="11" fillId="0" borderId="13" xfId="25" applyFont="1" applyBorder="1" applyAlignment="1" applyProtection="1">
      <alignment horizontal="left" vertical="center"/>
      <protection/>
    </xf>
    <xf numFmtId="0" fontId="11" fillId="0" borderId="14" xfId="25" applyFont="1" applyBorder="1" applyAlignment="1" applyProtection="1">
      <alignment horizontal="left" vertical="center"/>
      <protection/>
    </xf>
    <xf numFmtId="0" fontId="8" fillId="0" borderId="60" xfId="25" applyFont="1" applyBorder="1" applyAlignment="1" applyProtection="1">
      <alignment horizontal="left" vertical="center" wrapText="1"/>
      <protection/>
    </xf>
    <xf numFmtId="0" fontId="8" fillId="0" borderId="61" xfId="25" applyFont="1" applyBorder="1" applyAlignment="1" applyProtection="1">
      <alignment horizontal="left" vertical="center" wrapText="1"/>
      <protection/>
    </xf>
    <xf numFmtId="0" fontId="11" fillId="0" borderId="15" xfId="25" applyFont="1" applyBorder="1" applyAlignment="1" applyProtection="1">
      <alignment horizontal="left" vertical="center"/>
      <protection/>
    </xf>
    <xf numFmtId="0" fontId="8" fillId="0" borderId="65" xfId="25" applyFont="1" applyBorder="1" applyAlignment="1" applyProtection="1">
      <alignment horizontal="left" vertical="center" wrapText="1"/>
      <protection/>
    </xf>
    <xf numFmtId="0" fontId="8" fillId="0" borderId="16" xfId="25" applyFont="1" applyBorder="1" applyAlignment="1" applyProtection="1">
      <alignment horizontal="left" vertical="center" wrapText="1"/>
      <protection/>
    </xf>
    <xf numFmtId="0" fontId="18" fillId="0" borderId="15" xfId="25" applyFont="1" applyBorder="1" applyAlignment="1" applyProtection="1">
      <alignment horizontal="left" vertical="center"/>
      <protection/>
    </xf>
    <xf numFmtId="0" fontId="18" fillId="0" borderId="14" xfId="25" applyFont="1" applyBorder="1" applyAlignment="1" applyProtection="1">
      <alignment horizontal="left" vertical="center" wrapText="1"/>
      <protection/>
    </xf>
    <xf numFmtId="0" fontId="18" fillId="0" borderId="14" xfId="25" applyFont="1" applyBorder="1" applyAlignment="1" applyProtection="1">
      <alignment horizontal="left" vertical="center"/>
      <protection/>
    </xf>
    <xf numFmtId="0" fontId="11" fillId="0" borderId="14" xfId="25" applyFont="1" applyBorder="1" applyAlignment="1" applyProtection="1">
      <alignment horizontal="left" vertical="center" wrapText="1"/>
      <protection/>
    </xf>
    <xf numFmtId="0" fontId="8" fillId="0" borderId="66" xfId="25" applyFont="1" applyBorder="1" applyAlignment="1" applyProtection="1">
      <alignment horizontal="left" vertical="center" wrapText="1"/>
      <protection/>
    </xf>
    <xf numFmtId="0" fontId="8" fillId="0" borderId="67" xfId="25" applyFont="1" applyBorder="1" applyAlignment="1" applyProtection="1">
      <alignment horizontal="left" vertical="center" wrapText="1"/>
      <protection/>
    </xf>
    <xf numFmtId="3" fontId="19" fillId="0" borderId="68" xfId="0" applyNumberFormat="1" applyFont="1" applyBorder="1" applyAlignment="1" applyProtection="1">
      <alignment horizontal="right" wrapText="1"/>
      <protection/>
    </xf>
    <xf numFmtId="3" fontId="19" fillId="0" borderId="69" xfId="0" applyNumberFormat="1" applyFont="1" applyBorder="1" applyAlignment="1" applyProtection="1">
      <alignment horizontal="right" wrapText="1"/>
      <protection/>
    </xf>
    <xf numFmtId="3" fontId="19" fillId="0" borderId="70" xfId="0" applyNumberFormat="1" applyFont="1" applyBorder="1" applyAlignment="1" applyProtection="1">
      <alignment horizontal="right" wrapText="1"/>
      <protection/>
    </xf>
    <xf numFmtId="0" fontId="18" fillId="0" borderId="17" xfId="25" applyFont="1" applyBorder="1" applyAlignment="1" applyProtection="1">
      <alignment horizontal="left" vertical="center"/>
      <protection/>
    </xf>
    <xf numFmtId="0" fontId="8" fillId="0" borderId="71" xfId="25" applyFont="1" applyBorder="1" applyAlignment="1" applyProtection="1">
      <alignment horizontal="left" vertical="center" wrapText="1"/>
      <protection/>
    </xf>
    <xf numFmtId="3" fontId="16" fillId="0" borderId="22" xfId="0" applyNumberFormat="1" applyFont="1" applyBorder="1" applyAlignment="1" applyProtection="1">
      <alignment horizontal="right"/>
      <protection locked="0"/>
    </xf>
    <xf numFmtId="3" fontId="16" fillId="0" borderId="23" xfId="0" applyNumberFormat="1" applyFont="1" applyBorder="1" applyAlignment="1" applyProtection="1">
      <alignment horizontal="right"/>
      <protection locked="0"/>
    </xf>
    <xf numFmtId="3" fontId="16" fillId="0" borderId="24" xfId="0" applyNumberFormat="1" applyFont="1" applyBorder="1" applyAlignment="1" applyProtection="1">
      <alignment horizontal="right"/>
      <protection locked="0"/>
    </xf>
    <xf numFmtId="0" fontId="8" fillId="0" borderId="14" xfId="25" applyFont="1" applyBorder="1" applyAlignment="1" applyProtection="1">
      <alignment horizontal="left" vertical="center" wrapText="1"/>
      <protection/>
    </xf>
    <xf numFmtId="3" fontId="16" fillId="0" borderId="25" xfId="0" applyNumberFormat="1" applyFont="1" applyBorder="1" applyProtection="1">
      <protection locked="0"/>
    </xf>
    <xf numFmtId="3" fontId="16" fillId="0" borderId="27" xfId="0" applyNumberFormat="1" applyFont="1" applyBorder="1" applyProtection="1">
      <protection locked="0"/>
    </xf>
    <xf numFmtId="3" fontId="16" fillId="0" borderId="28" xfId="0" applyNumberFormat="1" applyFont="1" applyBorder="1" applyProtection="1">
      <protection locked="0"/>
    </xf>
    <xf numFmtId="3" fontId="27" fillId="0" borderId="28" xfId="0" applyNumberFormat="1" applyFont="1" applyBorder="1" applyAlignment="1" applyProtection="1">
      <alignment horizontal="right"/>
      <protection locked="0"/>
    </xf>
    <xf numFmtId="3" fontId="6" fillId="0" borderId="25" xfId="0" applyNumberFormat="1" applyFont="1" applyBorder="1" applyProtection="1">
      <protection locked="0"/>
    </xf>
    <xf numFmtId="3" fontId="6" fillId="0" borderId="27" xfId="0" applyNumberFormat="1" applyFont="1" applyBorder="1" applyProtection="1">
      <protection locked="0"/>
    </xf>
    <xf numFmtId="3" fontId="6" fillId="0" borderId="28" xfId="0" applyNumberFormat="1" applyFont="1" applyBorder="1" applyProtection="1">
      <protection locked="0"/>
    </xf>
    <xf numFmtId="3" fontId="19" fillId="0" borderId="27" xfId="0" applyNumberFormat="1" applyFont="1" applyBorder="1" applyAlignment="1" applyProtection="1">
      <alignment horizontal="right"/>
      <protection/>
    </xf>
    <xf numFmtId="3" fontId="19" fillId="0" borderId="28" xfId="0" applyNumberFormat="1" applyFont="1" applyBorder="1" applyAlignment="1" applyProtection="1">
      <alignment horizontal="right"/>
      <protection/>
    </xf>
    <xf numFmtId="3" fontId="19" fillId="0" borderId="25" xfId="0" applyNumberFormat="1" applyFont="1" applyBorder="1" applyAlignment="1" applyProtection="1">
      <alignment horizontal="right"/>
      <protection/>
    </xf>
    <xf numFmtId="0" fontId="11" fillId="0" borderId="14" xfId="25" applyFont="1" applyBorder="1" applyAlignment="1" applyProtection="1">
      <alignment horizontal="left" vertical="top" wrapText="1"/>
      <protection/>
    </xf>
    <xf numFmtId="0" fontId="8" fillId="0" borderId="65" xfId="25" applyFont="1" applyBorder="1" applyAlignment="1" applyProtection="1">
      <alignment horizontal="left" vertical="top" wrapText="1"/>
      <protection/>
    </xf>
    <xf numFmtId="0" fontId="8" fillId="0" borderId="14" xfId="25" applyFont="1" applyBorder="1" applyAlignment="1" applyProtection="1">
      <alignment horizontal="left" vertical="top" wrapText="1"/>
      <protection/>
    </xf>
    <xf numFmtId="0" fontId="18" fillId="0" borderId="14" xfId="25" applyFont="1" applyBorder="1" applyAlignment="1" applyProtection="1">
      <alignment horizontal="left" vertical="top" wrapText="1"/>
      <protection/>
    </xf>
    <xf numFmtId="3" fontId="19" fillId="0" borderId="25" xfId="0" applyNumberFormat="1" applyFont="1" applyBorder="1" applyAlignment="1" applyProtection="1">
      <alignment horizontal="right"/>
      <protection locked="0"/>
    </xf>
    <xf numFmtId="3" fontId="19" fillId="0" borderId="27" xfId="0" applyNumberFormat="1" applyFont="1" applyBorder="1" applyAlignment="1" applyProtection="1">
      <alignment horizontal="right"/>
      <protection locked="0"/>
    </xf>
    <xf numFmtId="3" fontId="19" fillId="0" borderId="28" xfId="0" applyNumberFormat="1" applyFont="1" applyBorder="1" applyAlignment="1" applyProtection="1">
      <alignment horizontal="right"/>
      <protection locked="0"/>
    </xf>
    <xf numFmtId="3" fontId="21" fillId="0" borderId="25" xfId="0" applyNumberFormat="1" applyFont="1" applyBorder="1" applyAlignment="1" applyProtection="1">
      <alignment horizontal="right"/>
      <protection/>
    </xf>
    <xf numFmtId="3" fontId="21" fillId="0" borderId="27" xfId="0" applyNumberFormat="1" applyFont="1" applyBorder="1" applyAlignment="1" applyProtection="1">
      <alignment horizontal="right"/>
      <protection/>
    </xf>
    <xf numFmtId="3" fontId="21" fillId="0" borderId="28" xfId="0" applyNumberFormat="1" applyFont="1" applyBorder="1" applyAlignment="1" applyProtection="1">
      <alignment horizontal="right"/>
      <protection/>
    </xf>
    <xf numFmtId="0" fontId="11" fillId="0" borderId="17" xfId="25" applyFont="1" applyBorder="1" applyAlignment="1" applyProtection="1">
      <alignment horizontal="left" vertical="center"/>
      <protection/>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8" xfId="0" applyNumberFormat="1" applyFont="1" applyBorder="1" applyProtection="1">
      <protection locked="0"/>
    </xf>
    <xf numFmtId="0" fontId="10" fillId="0" borderId="72" xfId="0" applyFont="1" applyBorder="1" applyAlignment="1" applyProtection="1">
      <alignment horizontal="center" vertical="center" wrapText="1"/>
      <protection/>
    </xf>
    <xf numFmtId="0" fontId="10" fillId="0" borderId="73" xfId="0" applyFont="1" applyBorder="1" applyAlignment="1" applyProtection="1">
      <alignment horizontal="center" vertical="center" wrapText="1"/>
      <protection/>
    </xf>
    <xf numFmtId="0" fontId="10" fillId="0" borderId="74" xfId="0" applyFont="1" applyBorder="1" applyAlignment="1" applyProtection="1">
      <alignment horizontal="center" vertical="center"/>
      <protection/>
    </xf>
    <xf numFmtId="0" fontId="10" fillId="0" borderId="20" xfId="0" applyFont="1" applyBorder="1" applyAlignment="1" applyProtection="1">
      <alignment horizontal="center" vertical="center"/>
      <protection/>
    </xf>
    <xf numFmtId="0" fontId="10" fillId="0" borderId="21" xfId="0" applyFont="1" applyBorder="1" applyAlignment="1" applyProtection="1">
      <alignment horizontal="center" vertical="center"/>
      <protection/>
    </xf>
    <xf numFmtId="0" fontId="10" fillId="0" borderId="10" xfId="0" applyFont="1" applyBorder="1" applyAlignment="1" applyProtection="1">
      <alignment horizontal="right" vertical="center" wrapText="1"/>
      <protection/>
    </xf>
    <xf numFmtId="0" fontId="10" fillId="0" borderId="75" xfId="0" applyFont="1" applyBorder="1" applyAlignment="1" applyProtection="1">
      <alignment horizontal="right" vertical="center" wrapText="1"/>
      <protection/>
    </xf>
    <xf numFmtId="0" fontId="10" fillId="0" borderId="76" xfId="0" applyFont="1" applyBorder="1" applyAlignment="1" applyProtection="1">
      <alignment horizontal="center" vertical="center"/>
      <protection/>
    </xf>
    <xf numFmtId="0" fontId="10" fillId="0" borderId="10" xfId="0" applyFont="1" applyBorder="1" applyAlignment="1" applyProtection="1">
      <alignment horizontal="center" vertical="center"/>
      <protection/>
    </xf>
    <xf numFmtId="0" fontId="12" fillId="0" borderId="0" xfId="0" applyFont="1" applyBorder="1" applyAlignment="1" applyProtection="1">
      <alignment horizontal="center" vertical="center" wrapText="1"/>
      <protection/>
    </xf>
    <xf numFmtId="0" fontId="12" fillId="0" borderId="77" xfId="0" applyFont="1" applyBorder="1" applyAlignment="1" applyProtection="1">
      <alignment horizontal="center" vertical="center" wrapText="1"/>
      <protection/>
    </xf>
    <xf numFmtId="0" fontId="10" fillId="0" borderId="11" xfId="0" applyFont="1" applyBorder="1" applyAlignment="1" applyProtection="1">
      <alignment horizontal="right" vertical="center" wrapText="1"/>
      <protection/>
    </xf>
    <xf numFmtId="0" fontId="10" fillId="0" borderId="78" xfId="0" applyFont="1" applyBorder="1" applyAlignment="1" applyProtection="1">
      <alignment horizontal="right" vertical="center" wrapText="1"/>
      <protection/>
    </xf>
    <xf numFmtId="0" fontId="10" fillId="0" borderId="74" xfId="0" applyFont="1" applyBorder="1" applyAlignment="1" applyProtection="1">
      <alignment horizontal="center" vertical="center" wrapText="1"/>
      <protection/>
    </xf>
    <xf numFmtId="0" fontId="0" fillId="0" borderId="20" xfId="0" applyBorder="1" applyAlignment="1">
      <alignment vertical="center"/>
    </xf>
    <xf numFmtId="0" fontId="0" fillId="0" borderId="21" xfId="0" applyBorder="1" applyAlignment="1">
      <alignment vertical="center"/>
    </xf>
    <xf numFmtId="0" fontId="8" fillId="0" borderId="0" xfId="0" applyFont="1" applyBorder="1" applyAlignment="1" applyProtection="1" quotePrefix="1">
      <alignment horizontal="left" vertical="top" wrapText="1"/>
      <protection/>
    </xf>
    <xf numFmtId="0" fontId="10" fillId="0" borderId="11" xfId="0" applyFont="1" applyBorder="1" applyAlignment="1" applyProtection="1">
      <alignment horizontal="center" vertical="center"/>
      <protection/>
    </xf>
    <xf numFmtId="0" fontId="10" fillId="0" borderId="12" xfId="0" applyFont="1" applyBorder="1" applyAlignment="1" applyProtection="1">
      <alignment horizontal="center" vertical="center"/>
      <protection/>
    </xf>
    <xf numFmtId="0" fontId="10" fillId="0" borderId="78" xfId="0" applyFont="1" applyBorder="1" applyAlignment="1" applyProtection="1">
      <alignment horizontal="center" vertical="center"/>
      <protection/>
    </xf>
    <xf numFmtId="0" fontId="22" fillId="0" borderId="0" xfId="0" applyFont="1" applyBorder="1" applyAlignment="1" applyProtection="1">
      <alignment horizontal="center" vertical="center" wrapText="1"/>
      <protection/>
    </xf>
    <xf numFmtId="0" fontId="12" fillId="0" borderId="79" xfId="0" applyFont="1" applyBorder="1" applyAlignment="1" applyProtection="1">
      <alignment horizontal="center" vertical="center" wrapText="1"/>
      <protection/>
    </xf>
    <xf numFmtId="0" fontId="12" fillId="0" borderId="80" xfId="0" applyFont="1" applyBorder="1" applyAlignment="1" applyProtection="1">
      <alignment horizontal="center" vertical="center" wrapText="1"/>
      <protection/>
    </xf>
    <xf numFmtId="0" fontId="12" fillId="0" borderId="81" xfId="0" applyFont="1" applyBorder="1" applyAlignment="1" applyProtection="1">
      <alignment horizontal="center" vertical="center" wrapText="1"/>
      <protection/>
    </xf>
    <xf numFmtId="0" fontId="12" fillId="0" borderId="82" xfId="0" applyFont="1" applyBorder="1" applyAlignment="1" applyProtection="1">
      <alignment horizontal="center" vertical="center" wrapText="1"/>
      <protection/>
    </xf>
    <xf numFmtId="0" fontId="9" fillId="0" borderId="64" xfId="0" applyFont="1" applyBorder="1" applyAlignment="1" applyProtection="1" quotePrefix="1">
      <alignment horizontal="left" vertical="top" wrapText="1"/>
      <protection/>
    </xf>
    <xf numFmtId="0" fontId="9" fillId="0" borderId="0" xfId="0" applyFont="1" applyBorder="1" applyAlignment="1" applyProtection="1" quotePrefix="1">
      <alignment horizontal="left" vertical="top" wrapText="1"/>
      <protection/>
    </xf>
    <xf numFmtId="0" fontId="12" fillId="0" borderId="83" xfId="0" applyFont="1" applyBorder="1" applyAlignment="1" applyProtection="1">
      <alignment horizontal="center" vertical="center" wrapText="1"/>
      <protection/>
    </xf>
    <xf numFmtId="0" fontId="12" fillId="0" borderId="84" xfId="0" applyFont="1" applyBorder="1" applyAlignment="1" applyProtection="1">
      <alignment horizontal="center" vertical="center" wrapText="1"/>
      <protection/>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72" xfId="0" applyNumberFormat="1" applyFont="1" applyBorder="1" applyAlignment="1" applyProtection="1">
      <alignment horizontal="center" vertical="center" wrapText="1"/>
      <protection/>
    </xf>
    <xf numFmtId="0" fontId="10" fillId="0" borderId="73" xfId="0" applyNumberFormat="1" applyFont="1" applyBorder="1" applyAlignment="1" applyProtection="1">
      <alignment horizontal="center" vertical="center" wrapText="1"/>
      <protection/>
    </xf>
    <xf numFmtId="0" fontId="4" fillId="0" borderId="0" xfId="0" applyFont="1" applyBorder="1" applyAlignment="1" applyProtection="1">
      <alignment horizontal="left" vertical="center" wrapText="1"/>
      <protection/>
    </xf>
    <xf numFmtId="0" fontId="5" fillId="0" borderId="0" xfId="0" applyFont="1" applyBorder="1" applyAlignment="1" applyProtection="1">
      <alignment horizontal="left" vertical="center" wrapText="1"/>
      <protection/>
    </xf>
    <xf numFmtId="0" fontId="11" fillId="0" borderId="65" xfId="25" applyFont="1" applyBorder="1" applyAlignment="1" applyProtection="1">
      <alignment horizontal="left" vertical="center"/>
      <protection/>
    </xf>
    <xf numFmtId="0" fontId="8" fillId="0" borderId="85" xfId="25" applyFont="1" applyBorder="1" applyAlignment="1" applyProtection="1">
      <alignment horizontal="left" vertical="center" wrapText="1"/>
      <protection/>
    </xf>
    <xf numFmtId="0" fontId="8" fillId="0" borderId="86" xfId="25" applyFont="1" applyBorder="1" applyAlignment="1" applyProtection="1">
      <alignment horizontal="left" vertical="center" wrapText="1"/>
      <protection/>
    </xf>
    <xf numFmtId="0" fontId="8" fillId="0" borderId="87" xfId="25" applyFont="1" applyBorder="1" applyAlignment="1" applyProtection="1">
      <alignment horizontal="left" vertical="center" wrapText="1"/>
      <protection/>
    </xf>
    <xf numFmtId="0" fontId="8" fillId="0" borderId="32" xfId="25" applyFont="1" applyBorder="1" applyAlignment="1" applyProtection="1">
      <alignment horizontal="left" vertical="center" wrapText="1"/>
      <protection/>
    </xf>
    <xf numFmtId="0" fontId="8" fillId="0" borderId="27" xfId="25" applyFont="1" applyBorder="1" applyAlignment="1" applyProtection="1">
      <alignment horizontal="left" vertical="center" wrapText="1"/>
      <protection/>
    </xf>
    <xf numFmtId="0" fontId="8" fillId="0" borderId="23" xfId="25" applyFont="1" applyBorder="1" applyAlignment="1" applyProtection="1">
      <alignment horizontal="left" vertical="center" wrapText="1"/>
      <protection/>
    </xf>
    <xf numFmtId="0" fontId="8" fillId="0" borderId="88" xfId="25" applyFont="1" applyBorder="1" applyAlignment="1" applyProtection="1">
      <alignment horizontal="left" vertical="center" wrapText="1"/>
      <protection/>
    </xf>
    <xf numFmtId="0" fontId="8" fillId="0" borderId="89" xfId="25" applyFont="1" applyBorder="1" applyAlignment="1" applyProtection="1">
      <alignment horizontal="left" vertical="center" wrapText="1"/>
      <protection/>
    </xf>
    <xf numFmtId="0" fontId="8" fillId="0" borderId="90" xfId="25" applyFont="1" applyBorder="1" applyAlignment="1" applyProtection="1">
      <alignment horizontal="left" vertical="center" wrapText="1"/>
      <protection/>
    </xf>
    <xf numFmtId="0" fontId="8" fillId="0" borderId="34" xfId="25" applyFont="1" applyBorder="1" applyAlignment="1" applyProtection="1">
      <alignment horizontal="left" vertical="center" wrapText="1"/>
      <protection/>
    </xf>
    <xf numFmtId="0" fontId="8" fillId="0" borderId="28" xfId="25" applyFont="1" applyBorder="1" applyAlignment="1" applyProtection="1">
      <alignment horizontal="left" vertical="center" wrapText="1"/>
      <protection/>
    </xf>
    <xf numFmtId="0" fontId="8" fillId="0" borderId="24" xfId="25" applyFont="1" applyBorder="1" applyAlignment="1" applyProtection="1">
      <alignment horizontal="left" vertical="center" wrapText="1"/>
      <protection/>
    </xf>
    <xf numFmtId="3" fontId="16" fillId="0" borderId="91" xfId="0" applyNumberFormat="1" applyFont="1" applyBorder="1" applyAlignment="1" applyProtection="1">
      <alignment horizontal="right" wrapText="1"/>
      <protection/>
    </xf>
    <xf numFmtId="3" fontId="16" fillId="0" borderId="13" xfId="0" applyNumberFormat="1" applyFont="1" applyBorder="1" applyAlignment="1" applyProtection="1">
      <alignment horizontal="right" wrapText="1"/>
      <protection/>
    </xf>
    <xf numFmtId="3" fontId="16" fillId="0" borderId="92" xfId="0" applyNumberFormat="1" applyFont="1" applyBorder="1" applyAlignment="1" applyProtection="1">
      <alignment horizontal="right" wrapText="1"/>
      <protection/>
    </xf>
    <xf numFmtId="3" fontId="16" fillId="0" borderId="93" xfId="0" applyNumberFormat="1" applyFont="1" applyBorder="1" applyAlignment="1" applyProtection="1">
      <alignment horizontal="right" wrapText="1"/>
      <protection/>
    </xf>
    <xf numFmtId="3" fontId="16" fillId="0" borderId="94" xfId="0" applyNumberFormat="1" applyFont="1" applyBorder="1" applyAlignment="1" applyProtection="1">
      <alignment horizontal="right" wrapText="1"/>
      <protection/>
    </xf>
    <xf numFmtId="3" fontId="16" fillId="0" borderId="60" xfId="0" applyNumberFormat="1" applyFont="1" applyBorder="1" applyAlignment="1" applyProtection="1">
      <alignment horizontal="right" wrapText="1"/>
      <protection/>
    </xf>
    <xf numFmtId="3" fontId="16" fillId="0" borderId="87" xfId="0" applyNumberFormat="1" applyFont="1" applyBorder="1" applyAlignment="1" applyProtection="1">
      <alignment horizontal="right" wrapText="1"/>
      <protection/>
    </xf>
    <xf numFmtId="3" fontId="16" fillId="0" borderId="86" xfId="0" applyNumberFormat="1" applyFont="1" applyBorder="1" applyAlignment="1" applyProtection="1">
      <alignment horizontal="right" wrapText="1"/>
      <protection/>
    </xf>
    <xf numFmtId="3" fontId="20" fillId="0" borderId="87" xfId="0" applyNumberFormat="1" applyFont="1" applyBorder="1" applyAlignment="1" applyProtection="1">
      <alignment horizontal="right" wrapText="1"/>
      <protection/>
    </xf>
    <xf numFmtId="3" fontId="20" fillId="0" borderId="27" xfId="0" applyNumberFormat="1" applyFont="1" applyBorder="1" applyAlignment="1" applyProtection="1">
      <alignment horizontal="right" wrapText="1"/>
      <protection/>
    </xf>
    <xf numFmtId="3" fontId="16" fillId="0" borderId="95" xfId="0" applyNumberFormat="1" applyFont="1" applyBorder="1" applyAlignment="1" applyProtection="1">
      <alignment horizontal="right" wrapText="1"/>
      <protection/>
    </xf>
    <xf numFmtId="3" fontId="16" fillId="0" borderId="61" xfId="0" applyNumberFormat="1" applyFont="1" applyBorder="1" applyAlignment="1" applyProtection="1">
      <alignment horizontal="right" wrapText="1"/>
      <protection/>
    </xf>
    <xf numFmtId="3" fontId="16" fillId="0" borderId="90" xfId="0" applyNumberFormat="1" applyFont="1" applyBorder="1" applyAlignment="1" applyProtection="1">
      <alignment horizontal="right" wrapText="1"/>
      <protection/>
    </xf>
    <xf numFmtId="3" fontId="16" fillId="0" borderId="89" xfId="0" applyNumberFormat="1" applyFont="1" applyBorder="1" applyAlignment="1" applyProtection="1">
      <alignment horizontal="right" wrapText="1"/>
      <protection/>
    </xf>
    <xf numFmtId="3" fontId="20" fillId="0" borderId="90" xfId="0" applyNumberFormat="1" applyFont="1" applyBorder="1" applyAlignment="1" applyProtection="1">
      <alignment horizontal="right" wrapText="1"/>
      <protection/>
    </xf>
    <xf numFmtId="3" fontId="20" fillId="0" borderId="28" xfId="0" applyNumberFormat="1" applyFont="1" applyBorder="1" applyAlignment="1" applyProtection="1">
      <alignment horizontal="right" wrapText="1"/>
      <protection/>
    </xf>
    <xf numFmtId="0" fontId="8" fillId="0" borderId="94" xfId="25" applyFont="1" applyBorder="1" applyAlignment="1" applyProtection="1">
      <alignment horizontal="left" vertical="center" wrapText="1"/>
      <protection/>
    </xf>
    <xf numFmtId="0" fontId="8" fillId="0" borderId="96" xfId="25" applyFont="1" applyBorder="1" applyAlignment="1" applyProtection="1">
      <alignment horizontal="left" vertical="center" wrapText="1"/>
      <protection/>
    </xf>
    <xf numFmtId="0" fontId="8" fillId="0" borderId="95" xfId="25" applyFont="1" applyBorder="1" applyAlignment="1" applyProtection="1">
      <alignment horizontal="left" vertical="center" wrapText="1"/>
      <protection/>
    </xf>
    <xf numFmtId="0" fontId="8" fillId="0" borderId="97" xfId="25" applyFont="1" applyBorder="1" applyAlignment="1" applyProtection="1">
      <alignment horizontal="left" vertical="center" wrapText="1"/>
      <protection/>
    </xf>
    <xf numFmtId="3" fontId="16" fillId="0" borderId="30" xfId="0" applyNumberFormat="1" applyFont="1" applyBorder="1" applyAlignment="1" applyProtection="1">
      <alignment horizontal="right" wrapText="1"/>
      <protection/>
    </xf>
    <xf numFmtId="3" fontId="16" fillId="0" borderId="98" xfId="0" applyNumberFormat="1" applyFont="1" applyBorder="1" applyAlignment="1" applyProtection="1">
      <alignment horizontal="right" wrapText="1"/>
      <protection/>
    </xf>
    <xf numFmtId="3" fontId="20" fillId="0" borderId="94" xfId="0" applyNumberFormat="1" applyFont="1" applyBorder="1" applyAlignment="1" applyProtection="1">
      <alignment horizontal="right" wrapText="1"/>
      <protection/>
    </xf>
    <xf numFmtId="3" fontId="20" fillId="0" borderId="32" xfId="0" applyNumberFormat="1" applyFont="1" applyBorder="1" applyAlignment="1" applyProtection="1">
      <alignment horizontal="right" wrapText="1"/>
      <protection/>
    </xf>
    <xf numFmtId="3" fontId="20" fillId="0" borderId="96" xfId="0" applyNumberFormat="1" applyFont="1" applyBorder="1" applyAlignment="1" applyProtection="1">
      <alignment horizontal="right" wrapText="1"/>
      <protection/>
    </xf>
    <xf numFmtId="3" fontId="16" fillId="0" borderId="32" xfId="0" applyNumberFormat="1" applyFont="1" applyBorder="1" applyAlignment="1" applyProtection="1">
      <alignment horizontal="right" wrapText="1"/>
      <protection/>
    </xf>
    <xf numFmtId="3" fontId="16" fillId="0" borderId="96" xfId="0" applyNumberFormat="1" applyFont="1" applyBorder="1" applyAlignment="1" applyProtection="1">
      <alignment horizontal="right" wrapText="1"/>
      <protection/>
    </xf>
    <xf numFmtId="3" fontId="20" fillId="0" borderId="95" xfId="0" applyNumberFormat="1" applyFont="1" applyBorder="1" applyAlignment="1" applyProtection="1">
      <alignment horizontal="right" wrapText="1"/>
      <protection/>
    </xf>
    <xf numFmtId="3" fontId="20" fillId="0" borderId="34" xfId="0" applyNumberFormat="1" applyFont="1" applyBorder="1" applyAlignment="1" applyProtection="1">
      <alignment horizontal="right" wrapText="1"/>
      <protection/>
    </xf>
    <xf numFmtId="3" fontId="20" fillId="0" borderId="97" xfId="0" applyNumberFormat="1" applyFont="1" applyBorder="1" applyAlignment="1" applyProtection="1">
      <alignment horizontal="right" wrapText="1"/>
      <protection/>
    </xf>
    <xf numFmtId="0" fontId="8" fillId="0" borderId="99" xfId="25" applyFont="1" applyBorder="1" applyAlignment="1" applyProtection="1">
      <alignment horizontal="left" vertical="center" wrapText="1"/>
      <protection/>
    </xf>
    <xf numFmtId="0" fontId="8" fillId="0" borderId="100" xfId="25" applyFont="1" applyBorder="1" applyAlignment="1" applyProtection="1">
      <alignment horizontal="left" vertical="center" wrapText="1"/>
      <protection/>
    </xf>
    <xf numFmtId="3" fontId="16" fillId="0" borderId="101" xfId="0" applyNumberFormat="1" applyFont="1" applyBorder="1" applyAlignment="1" applyProtection="1">
      <alignment horizontal="right" wrapText="1"/>
      <protection/>
    </xf>
    <xf numFmtId="3" fontId="16" fillId="0" borderId="102" xfId="0" applyNumberFormat="1" applyFont="1" applyBorder="1" applyAlignment="1" applyProtection="1">
      <alignment horizontal="right" wrapText="1"/>
      <protection/>
    </xf>
    <xf numFmtId="3" fontId="20" fillId="0" borderId="85" xfId="0" applyNumberFormat="1" applyFont="1" applyBorder="1" applyAlignment="1" applyProtection="1">
      <alignment horizontal="right" wrapText="1"/>
      <protection/>
    </xf>
    <xf numFmtId="3" fontId="20" fillId="0" borderId="99" xfId="0" applyNumberFormat="1" applyFont="1" applyBorder="1" applyAlignment="1" applyProtection="1">
      <alignment horizontal="right" wrapText="1"/>
      <protection/>
    </xf>
    <xf numFmtId="3" fontId="16" fillId="0" borderId="85" xfId="0" applyNumberFormat="1" applyFont="1" applyBorder="1" applyAlignment="1" applyProtection="1">
      <alignment horizontal="right" wrapText="1"/>
      <protection/>
    </xf>
    <xf numFmtId="3" fontId="16" fillId="0" borderId="99" xfId="0" applyNumberFormat="1" applyFont="1" applyBorder="1" applyAlignment="1" applyProtection="1">
      <alignment horizontal="right" wrapText="1"/>
      <protection/>
    </xf>
    <xf numFmtId="3" fontId="20" fillId="0" borderId="88" xfId="0" applyNumberFormat="1" applyFont="1" applyBorder="1" applyAlignment="1" applyProtection="1">
      <alignment horizontal="right" wrapText="1"/>
      <protection/>
    </xf>
    <xf numFmtId="3" fontId="20" fillId="0" borderId="100" xfId="0" applyNumberFormat="1" applyFont="1" applyBorder="1" applyAlignment="1" applyProtection="1">
      <alignment horizontal="right" wrapText="1"/>
      <protection/>
    </xf>
    <xf numFmtId="3" fontId="16" fillId="0" borderId="91" xfId="0" applyNumberFormat="1" applyFont="1" applyBorder="1" applyAlignment="1" applyProtection="1">
      <alignment horizontal="right" wrapText="1"/>
      <protection locked="0"/>
    </xf>
    <xf numFmtId="3" fontId="16" fillId="0" borderId="30" xfId="0" applyNumberFormat="1" applyFont="1" applyBorder="1" applyAlignment="1" applyProtection="1">
      <alignment horizontal="right" wrapText="1"/>
      <protection locked="0"/>
    </xf>
    <xf numFmtId="3" fontId="16" fillId="0" borderId="92" xfId="0" applyNumberFormat="1" applyFont="1" applyBorder="1" applyAlignment="1" applyProtection="1">
      <alignment horizontal="right" wrapText="1"/>
      <protection locked="0"/>
    </xf>
    <xf numFmtId="3" fontId="16" fillId="0" borderId="98" xfId="0" applyNumberFormat="1" applyFont="1" applyBorder="1" applyAlignment="1" applyProtection="1">
      <alignment horizontal="right" wrapText="1"/>
      <protection locked="0"/>
    </xf>
    <xf numFmtId="3" fontId="16" fillId="0" borderId="94" xfId="0" applyNumberFormat="1" applyFont="1" applyBorder="1" applyAlignment="1" applyProtection="1">
      <alignment horizontal="right" wrapText="1"/>
      <protection locked="0"/>
    </xf>
    <xf numFmtId="3" fontId="16" fillId="0" borderId="32" xfId="0" applyNumberFormat="1" applyFont="1" applyBorder="1" applyAlignment="1" applyProtection="1">
      <alignment horizontal="right" wrapText="1"/>
      <protection locked="0"/>
    </xf>
    <xf numFmtId="3" fontId="16" fillId="0" borderId="87" xfId="0" applyNumberFormat="1" applyFont="1" applyBorder="1" applyAlignment="1" applyProtection="1">
      <alignment horizontal="right" wrapText="1"/>
      <protection locked="0"/>
    </xf>
    <xf numFmtId="3" fontId="16" fillId="0" borderId="96" xfId="0" applyNumberFormat="1" applyFont="1" applyBorder="1" applyAlignment="1" applyProtection="1">
      <alignment horizontal="right" wrapText="1"/>
      <protection locked="0"/>
    </xf>
    <xf numFmtId="3" fontId="20" fillId="0" borderId="87" xfId="0" applyNumberFormat="1" applyFont="1" applyBorder="1" applyAlignment="1" applyProtection="1">
      <alignment horizontal="right" wrapText="1"/>
      <protection locked="0"/>
    </xf>
    <xf numFmtId="3" fontId="16" fillId="0" borderId="95" xfId="0" applyNumberFormat="1" applyFont="1" applyBorder="1" applyAlignment="1" applyProtection="1">
      <alignment horizontal="right" wrapText="1"/>
      <protection locked="0"/>
    </xf>
    <xf numFmtId="3" fontId="16" fillId="0" borderId="34" xfId="0" applyNumberFormat="1" applyFont="1" applyBorder="1" applyAlignment="1" applyProtection="1">
      <alignment horizontal="right" wrapText="1"/>
      <protection locked="0"/>
    </xf>
    <xf numFmtId="3" fontId="16" fillId="0" borderId="90" xfId="0" applyNumberFormat="1" applyFont="1" applyBorder="1" applyAlignment="1" applyProtection="1">
      <alignment horizontal="right" wrapText="1"/>
      <protection locked="0"/>
    </xf>
    <xf numFmtId="3" fontId="16" fillId="0" borderId="97" xfId="0" applyNumberFormat="1" applyFont="1" applyBorder="1" applyAlignment="1" applyProtection="1">
      <alignment horizontal="right" wrapText="1"/>
      <protection locked="0"/>
    </xf>
    <xf numFmtId="3" fontId="20" fillId="0" borderId="90" xfId="0" applyNumberFormat="1" applyFont="1" applyBorder="1" applyAlignment="1" applyProtection="1">
      <alignment horizontal="right" wrapText="1"/>
      <protection locked="0"/>
    </xf>
    <xf numFmtId="3" fontId="20" fillId="0" borderId="94" xfId="0" applyNumberFormat="1" applyFont="1" applyBorder="1" applyAlignment="1" applyProtection="1">
      <alignment horizontal="right" wrapText="1"/>
      <protection locked="0"/>
    </xf>
    <xf numFmtId="3" fontId="20" fillId="0" borderId="32" xfId="0" applyNumberFormat="1" applyFont="1" applyBorder="1" applyAlignment="1" applyProtection="1">
      <alignment horizontal="right" wrapText="1"/>
      <protection locked="0"/>
    </xf>
    <xf numFmtId="3" fontId="20" fillId="0" borderId="96" xfId="0" applyNumberFormat="1" applyFont="1" applyBorder="1" applyAlignment="1" applyProtection="1">
      <alignment horizontal="right" wrapText="1"/>
      <protection locked="0"/>
    </xf>
    <xf numFmtId="3" fontId="20" fillId="0" borderId="95" xfId="0" applyNumberFormat="1" applyFont="1" applyBorder="1" applyAlignment="1" applyProtection="1">
      <alignment horizontal="right" wrapText="1"/>
      <protection locked="0"/>
    </xf>
    <xf numFmtId="3" fontId="20" fillId="0" borderId="34" xfId="0" applyNumberFormat="1" applyFont="1" applyBorder="1" applyAlignment="1" applyProtection="1">
      <alignment horizontal="right" wrapText="1"/>
      <protection locked="0"/>
    </xf>
    <xf numFmtId="3" fontId="20" fillId="0" borderId="97" xfId="0" applyNumberFormat="1" applyFont="1" applyBorder="1" applyAlignment="1" applyProtection="1">
      <alignment horizontal="right" wrapText="1"/>
      <protection locked="0"/>
    </xf>
    <xf numFmtId="0" fontId="8" fillId="0" borderId="103" xfId="25" applyFont="1" applyBorder="1" applyAlignment="1" applyProtection="1">
      <alignment horizontal="left" vertical="center" wrapText="1"/>
      <protection/>
    </xf>
    <xf numFmtId="0" fontId="8" fillId="0" borderId="104" xfId="25" applyFont="1" applyBorder="1" applyAlignment="1" applyProtection="1">
      <alignment horizontal="left" vertical="center" wrapText="1"/>
      <protection/>
    </xf>
    <xf numFmtId="3" fontId="20" fillId="0" borderId="91" xfId="0" applyNumberFormat="1" applyFont="1" applyBorder="1" applyAlignment="1" applyProtection="1">
      <alignment horizontal="right" wrapText="1"/>
      <protection locked="0"/>
    </xf>
    <xf numFmtId="3" fontId="20" fillId="0" borderId="30" xfId="0" applyNumberFormat="1" applyFont="1" applyBorder="1" applyAlignment="1" applyProtection="1">
      <alignment horizontal="right" wrapText="1"/>
      <protection locked="0"/>
    </xf>
    <xf numFmtId="3" fontId="20" fillId="0" borderId="92" xfId="0" applyNumberFormat="1" applyFont="1" applyBorder="1" applyAlignment="1" applyProtection="1">
      <alignment horizontal="right" wrapText="1"/>
      <protection locked="0"/>
    </xf>
    <xf numFmtId="3" fontId="20" fillId="0" borderId="98" xfId="0" applyNumberFormat="1" applyFont="1" applyBorder="1" applyAlignment="1" applyProtection="1">
      <alignment horizontal="right" wrapText="1"/>
      <protection locked="0"/>
    </xf>
    <xf numFmtId="3" fontId="20" fillId="0" borderId="101" xfId="0" applyNumberFormat="1" applyFont="1" applyBorder="1" applyAlignment="1" applyProtection="1">
      <alignment horizontal="right" wrapText="1"/>
      <protection locked="0"/>
    </xf>
    <xf numFmtId="3" fontId="20" fillId="0" borderId="102" xfId="0" applyNumberFormat="1" applyFont="1" applyBorder="1" applyAlignment="1" applyProtection="1">
      <alignment horizontal="right" wrapText="1"/>
      <protection locked="0"/>
    </xf>
    <xf numFmtId="3" fontId="20" fillId="0" borderId="85" xfId="0" applyNumberFormat="1" applyFont="1" applyBorder="1" applyAlignment="1" applyProtection="1">
      <alignment horizontal="right" wrapText="1"/>
      <protection locked="0"/>
    </xf>
    <xf numFmtId="3" fontId="20" fillId="0" borderId="99" xfId="0" applyNumberFormat="1" applyFont="1" applyBorder="1" applyAlignment="1" applyProtection="1">
      <alignment horizontal="right" wrapText="1"/>
      <protection locked="0"/>
    </xf>
    <xf numFmtId="3" fontId="20" fillId="0" borderId="88" xfId="0" applyNumberFormat="1" applyFont="1" applyBorder="1" applyAlignment="1" applyProtection="1">
      <alignment horizontal="right" wrapText="1"/>
      <protection locked="0"/>
    </xf>
    <xf numFmtId="3" fontId="20" fillId="0" borderId="100" xfId="0" applyNumberFormat="1" applyFont="1" applyBorder="1" applyAlignment="1" applyProtection="1">
      <alignment horizontal="right" wrapText="1"/>
      <protection locked="0"/>
    </xf>
    <xf numFmtId="0" fontId="11" fillId="0" borderId="65" xfId="25" applyFont="1" applyBorder="1" applyAlignment="1" applyProtection="1">
      <alignment horizontal="left" vertical="center" wrapText="1"/>
      <protection/>
    </xf>
    <xf numFmtId="3" fontId="16" fillId="0" borderId="91" xfId="0" applyNumberFormat="1" applyFont="1" applyBorder="1" applyAlignment="1" applyProtection="1">
      <alignment horizontal="right"/>
      <protection locked="0"/>
    </xf>
    <xf numFmtId="3" fontId="16" fillId="0" borderId="92" xfId="0" applyNumberFormat="1" applyFont="1" applyBorder="1" applyAlignment="1" applyProtection="1">
      <alignment horizontal="right"/>
      <protection locked="0"/>
    </xf>
    <xf numFmtId="3" fontId="16" fillId="0" borderId="98" xfId="0" applyNumberFormat="1" applyFont="1" applyBorder="1" applyAlignment="1" applyProtection="1">
      <alignment horizontal="right"/>
      <protection locked="0"/>
    </xf>
    <xf numFmtId="3" fontId="16" fillId="0" borderId="94" xfId="0" applyNumberFormat="1" applyFont="1" applyBorder="1" applyAlignment="1" applyProtection="1">
      <alignment horizontal="right"/>
      <protection locked="0"/>
    </xf>
    <xf numFmtId="3" fontId="16" fillId="0" borderId="87" xfId="0" applyNumberFormat="1" applyFont="1" applyBorder="1" applyAlignment="1" applyProtection="1">
      <alignment horizontal="right"/>
      <protection locked="0"/>
    </xf>
    <xf numFmtId="3" fontId="16" fillId="0" borderId="96" xfId="0" applyNumberFormat="1" applyFont="1" applyBorder="1" applyAlignment="1" applyProtection="1">
      <alignment horizontal="right"/>
      <protection locked="0"/>
    </xf>
    <xf numFmtId="3" fontId="20" fillId="0" borderId="87" xfId="0" applyNumberFormat="1" applyFont="1" applyBorder="1" applyAlignment="1" applyProtection="1">
      <alignment horizontal="right"/>
      <protection locked="0"/>
    </xf>
    <xf numFmtId="3" fontId="20" fillId="0" borderId="27" xfId="0" applyNumberFormat="1" applyFont="1" applyBorder="1" applyAlignment="1" applyProtection="1">
      <alignment horizontal="right"/>
      <protection locked="0"/>
    </xf>
    <xf numFmtId="3" fontId="16" fillId="0" borderId="95" xfId="0" applyNumberFormat="1" applyFont="1" applyBorder="1" applyAlignment="1" applyProtection="1">
      <alignment horizontal="right"/>
      <protection locked="0"/>
    </xf>
    <xf numFmtId="3" fontId="16" fillId="0" borderId="90" xfId="0" applyNumberFormat="1" applyFont="1" applyBorder="1" applyAlignment="1" applyProtection="1">
      <alignment horizontal="right"/>
      <protection locked="0"/>
    </xf>
    <xf numFmtId="3" fontId="16" fillId="0" borderId="97" xfId="0" applyNumberFormat="1" applyFont="1" applyBorder="1" applyAlignment="1" applyProtection="1">
      <alignment horizontal="right"/>
      <protection locked="0"/>
    </xf>
    <xf numFmtId="3" fontId="20" fillId="0" borderId="90" xfId="0" applyNumberFormat="1" applyFont="1" applyBorder="1" applyAlignment="1" applyProtection="1">
      <alignment horizontal="right"/>
      <protection locked="0"/>
    </xf>
    <xf numFmtId="3" fontId="20" fillId="0" borderId="28" xfId="0" applyNumberFormat="1" applyFont="1" applyBorder="1" applyAlignment="1" applyProtection="1">
      <alignment horizontal="right"/>
      <protection locked="0"/>
    </xf>
    <xf numFmtId="3" fontId="20" fillId="0" borderId="94" xfId="0" applyNumberFormat="1" applyFont="1" applyBorder="1" applyAlignment="1" applyProtection="1">
      <alignment horizontal="right"/>
      <protection locked="0"/>
    </xf>
    <xf numFmtId="3" fontId="20" fillId="0" borderId="32" xfId="0" applyNumberFormat="1" applyFont="1" applyBorder="1" applyAlignment="1" applyProtection="1">
      <alignment horizontal="right"/>
      <protection locked="0"/>
    </xf>
    <xf numFmtId="3" fontId="20" fillId="0" borderId="96" xfId="0" applyNumberFormat="1" applyFont="1" applyBorder="1" applyAlignment="1" applyProtection="1">
      <alignment horizontal="right"/>
      <protection locked="0"/>
    </xf>
    <xf numFmtId="3" fontId="20" fillId="0" borderId="95" xfId="0" applyNumberFormat="1" applyFont="1" applyBorder="1" applyAlignment="1" applyProtection="1">
      <alignment horizontal="right"/>
      <protection locked="0"/>
    </xf>
    <xf numFmtId="3" fontId="20" fillId="0" borderId="34" xfId="0" applyNumberFormat="1" applyFont="1" applyBorder="1" applyAlignment="1" applyProtection="1">
      <alignment horizontal="right"/>
      <protection locked="0"/>
    </xf>
    <xf numFmtId="3" fontId="20" fillId="0" borderId="97" xfId="0" applyNumberFormat="1" applyFont="1" applyBorder="1" applyAlignment="1" applyProtection="1">
      <alignment horizontal="right"/>
      <protection locked="0"/>
    </xf>
    <xf numFmtId="3" fontId="16" fillId="0" borderId="101" xfId="0" applyNumberFormat="1" applyFont="1" applyBorder="1" applyAlignment="1" applyProtection="1">
      <alignment horizontal="right"/>
      <protection locked="0"/>
    </xf>
    <xf numFmtId="3" fontId="16" fillId="0" borderId="102" xfId="0" applyNumberFormat="1" applyFont="1" applyBorder="1" applyAlignment="1" applyProtection="1">
      <alignment horizontal="right"/>
      <protection locked="0"/>
    </xf>
    <xf numFmtId="3" fontId="20" fillId="0" borderId="85" xfId="0" applyNumberFormat="1" applyFont="1" applyBorder="1" applyAlignment="1" applyProtection="1">
      <alignment horizontal="right"/>
      <protection locked="0"/>
    </xf>
    <xf numFmtId="3" fontId="20" fillId="0" borderId="99" xfId="0" applyNumberFormat="1" applyFont="1" applyBorder="1" applyAlignment="1" applyProtection="1">
      <alignment horizontal="right"/>
      <protection locked="0"/>
    </xf>
    <xf numFmtId="3" fontId="16" fillId="0" borderId="85" xfId="0" applyNumberFormat="1" applyFont="1" applyBorder="1" applyAlignment="1" applyProtection="1">
      <alignment horizontal="right"/>
      <protection locked="0"/>
    </xf>
    <xf numFmtId="3" fontId="16" fillId="0" borderId="99" xfId="0" applyNumberFormat="1" applyFont="1" applyBorder="1" applyAlignment="1" applyProtection="1">
      <alignment horizontal="right"/>
      <protection locked="0"/>
    </xf>
    <xf numFmtId="3" fontId="20" fillId="0" borderId="88" xfId="0" applyNumberFormat="1" applyFont="1" applyBorder="1" applyAlignment="1" applyProtection="1">
      <alignment horizontal="right"/>
      <protection locked="0"/>
    </xf>
    <xf numFmtId="3" fontId="20" fillId="0" borderId="100" xfId="0" applyNumberFormat="1" applyFont="1" applyBorder="1" applyAlignment="1" applyProtection="1">
      <alignment horizontal="right"/>
      <protection locked="0"/>
    </xf>
    <xf numFmtId="0" fontId="8" fillId="0" borderId="69" xfId="25" applyFont="1" applyBorder="1" applyAlignment="1" applyProtection="1">
      <alignment horizontal="left" vertical="center" wrapText="1"/>
      <protection/>
    </xf>
    <xf numFmtId="0" fontId="8" fillId="0" borderId="70" xfId="25" applyFont="1" applyBorder="1" applyAlignment="1" applyProtection="1">
      <alignment horizontal="left" vertical="center" wrapText="1"/>
      <protection/>
    </xf>
    <xf numFmtId="0" fontId="8" fillId="0" borderId="105" xfId="25" applyFont="1" applyBorder="1" applyAlignment="1" applyProtection="1">
      <alignment horizontal="left" vertical="center" wrapText="1"/>
      <protection/>
    </xf>
    <xf numFmtId="0" fontId="8" fillId="0" borderId="33" xfId="25" applyFont="1" applyBorder="1" applyAlignment="1" applyProtection="1">
      <alignment horizontal="left" vertical="center" wrapText="1"/>
      <protection/>
    </xf>
    <xf numFmtId="0" fontId="8" fillId="0" borderId="106" xfId="25" applyFont="1" applyBorder="1" applyAlignment="1" applyProtection="1">
      <alignment horizontal="left" vertical="center" wrapText="1"/>
      <protection/>
    </xf>
    <xf numFmtId="3" fontId="16" fillId="0" borderId="13" xfId="0" applyNumberFormat="1" applyFont="1" applyBorder="1" applyAlignment="1" applyProtection="1">
      <alignment horizontal="right"/>
      <protection locked="0"/>
    </xf>
    <xf numFmtId="3" fontId="16" fillId="0" borderId="93" xfId="0" applyNumberFormat="1" applyFont="1" applyBorder="1" applyAlignment="1" applyProtection="1">
      <alignment horizontal="right"/>
      <protection locked="0"/>
    </xf>
    <xf numFmtId="3" fontId="16" fillId="0" borderId="60" xfId="0" applyNumberFormat="1" applyFont="1" applyBorder="1" applyAlignment="1" applyProtection="1">
      <alignment horizontal="right"/>
      <protection locked="0"/>
    </xf>
    <xf numFmtId="3" fontId="16" fillId="0" borderId="86" xfId="0" applyNumberFormat="1" applyFont="1" applyBorder="1" applyAlignment="1" applyProtection="1">
      <alignment horizontal="right"/>
      <protection locked="0"/>
    </xf>
    <xf numFmtId="3" fontId="16" fillId="0" borderId="61" xfId="0" applyNumberFormat="1" applyFont="1" applyBorder="1" applyAlignment="1" applyProtection="1">
      <alignment horizontal="right"/>
      <protection locked="0"/>
    </xf>
    <xf numFmtId="3" fontId="16" fillId="0" borderId="89" xfId="0" applyNumberFormat="1" applyFont="1" applyBorder="1" applyAlignment="1" applyProtection="1">
      <alignment horizontal="right"/>
      <protection locked="0"/>
    </xf>
    <xf numFmtId="0" fontId="8" fillId="0" borderId="107" xfId="25" applyFont="1" applyBorder="1" applyAlignment="1" applyProtection="1">
      <alignment horizontal="left" vertical="center" wrapText="1"/>
      <protection/>
    </xf>
    <xf numFmtId="0" fontId="8" fillId="0" borderId="29" xfId="25" applyFont="1" applyBorder="1" applyAlignment="1" applyProtection="1">
      <alignment horizontal="left" vertical="center" wrapText="1"/>
      <protection/>
    </xf>
    <xf numFmtId="3" fontId="16" fillId="0" borderId="91" xfId="0" applyNumberFormat="1" applyFont="1" applyBorder="1" applyProtection="1">
      <protection locked="0"/>
    </xf>
    <xf numFmtId="3" fontId="16" fillId="0" borderId="30" xfId="0" applyNumberFormat="1" applyFont="1" applyBorder="1" applyProtection="1">
      <protection locked="0"/>
    </xf>
    <xf numFmtId="3" fontId="16" fillId="0" borderId="92" xfId="0" applyNumberFormat="1" applyFont="1" applyBorder="1" applyProtection="1">
      <protection locked="0"/>
    </xf>
    <xf numFmtId="3" fontId="16" fillId="0" borderId="98" xfId="0" applyNumberFormat="1" applyFont="1" applyBorder="1" applyProtection="1">
      <protection locked="0"/>
    </xf>
    <xf numFmtId="3" fontId="16" fillId="0" borderId="94" xfId="0" applyNumberFormat="1" applyFont="1" applyBorder="1" applyProtection="1">
      <protection locked="0"/>
    </xf>
    <xf numFmtId="3" fontId="16" fillId="0" borderId="32" xfId="0" applyNumberFormat="1" applyFont="1" applyBorder="1" applyProtection="1">
      <protection locked="0"/>
    </xf>
    <xf numFmtId="3" fontId="16" fillId="0" borderId="87" xfId="0" applyNumberFormat="1" applyFont="1" applyBorder="1" applyProtection="1">
      <protection locked="0"/>
    </xf>
    <xf numFmtId="3" fontId="16" fillId="0" borderId="96" xfId="0" applyNumberFormat="1" applyFont="1" applyBorder="1" applyProtection="1">
      <protection locked="0"/>
    </xf>
    <xf numFmtId="3" fontId="20" fillId="0" borderId="87" xfId="0" applyNumberFormat="1" applyFont="1" applyBorder="1" applyProtection="1">
      <protection locked="0"/>
    </xf>
    <xf numFmtId="3" fontId="20" fillId="0" borderId="27" xfId="0" applyNumberFormat="1" applyFont="1" applyBorder="1" applyProtection="1">
      <protection locked="0"/>
    </xf>
    <xf numFmtId="3" fontId="16" fillId="0" borderId="95" xfId="0" applyNumberFormat="1" applyFont="1" applyBorder="1" applyProtection="1">
      <protection locked="0"/>
    </xf>
    <xf numFmtId="3" fontId="16" fillId="0" borderId="34" xfId="0" applyNumberFormat="1" applyFont="1" applyBorder="1" applyProtection="1">
      <protection locked="0"/>
    </xf>
    <xf numFmtId="3" fontId="16" fillId="0" borderId="90" xfId="0" applyNumberFormat="1" applyFont="1" applyBorder="1" applyProtection="1">
      <protection locked="0"/>
    </xf>
    <xf numFmtId="3" fontId="16" fillId="0" borderId="97" xfId="0" applyNumberFormat="1" applyFont="1" applyBorder="1" applyProtection="1">
      <protection locked="0"/>
    </xf>
    <xf numFmtId="3" fontId="20" fillId="0" borderId="90" xfId="0" applyNumberFormat="1" applyFont="1" applyBorder="1" applyProtection="1">
      <protection locked="0"/>
    </xf>
    <xf numFmtId="3" fontId="20" fillId="0" borderId="28" xfId="0" applyNumberFormat="1" applyFont="1" applyBorder="1" applyProtection="1">
      <protection locked="0"/>
    </xf>
    <xf numFmtId="3" fontId="20" fillId="0" borderId="94" xfId="0" applyNumberFormat="1" applyFont="1" applyBorder="1" applyProtection="1">
      <protection locked="0"/>
    </xf>
    <xf numFmtId="3" fontId="20" fillId="0" borderId="32" xfId="0" applyNumberFormat="1" applyFont="1" applyBorder="1" applyProtection="1">
      <protection locked="0"/>
    </xf>
    <xf numFmtId="3" fontId="20" fillId="0" borderId="96" xfId="0" applyNumberFormat="1" applyFont="1" applyBorder="1" applyProtection="1">
      <protection locked="0"/>
    </xf>
    <xf numFmtId="3" fontId="20" fillId="0" borderId="95" xfId="0" applyNumberFormat="1" applyFont="1" applyBorder="1" applyProtection="1">
      <protection locked="0"/>
    </xf>
    <xf numFmtId="3" fontId="20" fillId="0" borderId="34" xfId="0" applyNumberFormat="1" applyFont="1" applyBorder="1" applyProtection="1">
      <protection locked="0"/>
    </xf>
    <xf numFmtId="3" fontId="20" fillId="0" borderId="97" xfId="0" applyNumberFormat="1" applyFont="1" applyBorder="1" applyProtection="1">
      <protection locked="0"/>
    </xf>
    <xf numFmtId="3" fontId="16" fillId="0" borderId="101" xfId="0" applyNumberFormat="1" applyFont="1" applyBorder="1" applyProtection="1">
      <protection locked="0"/>
    </xf>
    <xf numFmtId="3" fontId="16" fillId="0" borderId="102" xfId="0" applyNumberFormat="1" applyFont="1" applyBorder="1" applyProtection="1">
      <protection locked="0"/>
    </xf>
    <xf numFmtId="3" fontId="20" fillId="0" borderId="85" xfId="0" applyNumberFormat="1" applyFont="1" applyBorder="1" applyProtection="1">
      <protection locked="0"/>
    </xf>
    <xf numFmtId="3" fontId="20" fillId="0" borderId="99" xfId="0" applyNumberFormat="1" applyFont="1" applyBorder="1" applyProtection="1">
      <protection locked="0"/>
    </xf>
    <xf numFmtId="3" fontId="16" fillId="0" borderId="85" xfId="0" applyNumberFormat="1" applyFont="1" applyBorder="1" applyProtection="1">
      <protection locked="0"/>
    </xf>
    <xf numFmtId="3" fontId="16" fillId="0" borderId="99" xfId="0" applyNumberFormat="1" applyFont="1" applyBorder="1" applyProtection="1">
      <protection locked="0"/>
    </xf>
    <xf numFmtId="3" fontId="20" fillId="0" borderId="88" xfId="0" applyNumberFormat="1" applyFont="1" applyBorder="1" applyProtection="1">
      <protection locked="0"/>
    </xf>
    <xf numFmtId="3" fontId="20" fillId="0" borderId="100" xfId="0" applyNumberFormat="1" applyFont="1" applyBorder="1" applyProtection="1">
      <protection locked="0"/>
    </xf>
    <xf numFmtId="0" fontId="8" fillId="0" borderId="108" xfId="25" applyFont="1" applyBorder="1" applyAlignment="1" applyProtection="1">
      <alignment horizontal="left" vertical="center" wrapText="1"/>
      <protection/>
    </xf>
    <xf numFmtId="0" fontId="8" fillId="0" borderId="79" xfId="25" applyFont="1" applyBorder="1" applyAlignment="1" applyProtection="1">
      <alignment horizontal="left" vertical="center" wrapText="1"/>
      <protection/>
    </xf>
  </cellXfs>
  <cellStyles count="12">
    <cellStyle name="Normal" xfId="0"/>
    <cellStyle name="Percent" xfId="15"/>
    <cellStyle name="Currency" xfId="16"/>
    <cellStyle name="Currency [0]" xfId="17"/>
    <cellStyle name="Comma" xfId="18"/>
    <cellStyle name="Comma [0]" xfId="19"/>
    <cellStyle name="Normale 2" xfId="20"/>
    <cellStyle name="Migliaia" xfId="21"/>
    <cellStyle name="Normale 3" xfId="22"/>
    <cellStyle name="Normale 2 2" xfId="23"/>
    <cellStyle name="Normale 3 2" xfId="24"/>
    <cellStyle name="Normale 3 2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4"/>
  <sheetViews>
    <sheetView showGridLines="0" tabSelected="1" zoomScale="85" zoomScaleNormal="85" workbookViewId="0" topLeftCell="A1"/>
  </sheetViews>
  <sheetFormatPr defaultColWidth="12.5703125" defaultRowHeight="15" customHeight="1"/>
  <cols>
    <col min="1" max="1" width="15.7142857142857" style="48" customWidth="1"/>
    <col min="2" max="2" width="65.8571428571429" style="48" customWidth="1"/>
    <col min="3" max="3" width="20.8571428571429" style="7" customWidth="1"/>
    <col min="4" max="4" width="22" style="7" customWidth="1"/>
    <col min="5" max="5" width="20.1428571428571" style="7" customWidth="1"/>
    <col min="6" max="6" width="21.8571428571429" style="7" customWidth="1"/>
    <col min="7" max="7" width="19.8571428571429" style="7" customWidth="1"/>
    <col min="8" max="8" width="23" style="7" customWidth="1"/>
    <col min="9" max="9" width="21.7142857142857" style="7" customWidth="1"/>
    <col min="10" max="10" width="23.5714285714286" style="7" customWidth="1"/>
    <col min="11" max="16384" width="12.5714285714286" style="7" customWidth="1"/>
  </cols>
  <sheetData>
    <row r="1" spans="1:10" ht="53.45" customHeight="1">
      <c r="A1" s="6"/>
      <c r="B1" s="202" t="s">
        <v>146</v>
      </c>
      <c r="C1" s="202"/>
      <c r="D1" s="202"/>
      <c r="E1" s="202"/>
      <c r="F1" s="202"/>
      <c r="G1" s="202"/>
      <c r="H1" s="202"/>
      <c r="I1" s="202"/>
      <c r="J1" s="202"/>
    </row>
    <row r="2" spans="1:10" ht="16.5" customHeight="1">
      <c r="A2" s="6"/>
      <c r="B2" s="202"/>
      <c r="C2" s="202"/>
      <c r="D2" s="202"/>
      <c r="E2" s="202"/>
      <c r="F2" s="202"/>
      <c r="G2" s="202"/>
      <c r="H2" s="202"/>
      <c r="I2" s="202"/>
      <c r="J2" s="202"/>
    </row>
    <row r="3" spans="1:10" s="23" customFormat="1" ht="39.95" customHeight="1">
      <c r="A3" s="215" t="s">
        <v>145</v>
      </c>
      <c r="B3" s="215"/>
      <c r="C3" s="215"/>
      <c r="D3" s="215"/>
      <c r="E3" s="215"/>
      <c r="F3" s="215"/>
      <c r="G3" s="215"/>
      <c r="H3" s="215"/>
      <c r="I3" s="215"/>
      <c r="J3" s="215"/>
    </row>
    <row r="4" spans="1:10" s="23" customFormat="1" ht="30" customHeight="1">
      <c r="A4" s="215" t="s">
        <v>150</v>
      </c>
      <c r="B4" s="215"/>
      <c r="C4" s="215"/>
      <c r="D4" s="215"/>
      <c r="E4" s="215"/>
      <c r="F4" s="215"/>
      <c r="G4" s="215"/>
      <c r="H4" s="215"/>
      <c r="I4" s="215"/>
      <c r="J4" s="215"/>
    </row>
    <row r="5" spans="1:10" s="23" customFormat="1" ht="15" customHeight="1">
      <c r="A5" s="216" t="s">
        <v>164</v>
      </c>
      <c r="B5" s="216"/>
      <c r="C5" s="216"/>
      <c r="D5" s="216"/>
      <c r="E5" s="216"/>
      <c r="F5" s="216"/>
      <c r="G5" s="216"/>
      <c r="H5" s="216"/>
      <c r="I5" s="216"/>
      <c r="J5" s="216"/>
    </row>
    <row r="6" spans="1:10" s="23" customFormat="1" ht="15" customHeight="1">
      <c r="A6" s="215" t="s">
        <v>165</v>
      </c>
      <c r="B6" s="215"/>
      <c r="C6" s="215"/>
      <c r="D6" s="215"/>
      <c r="E6" s="215"/>
      <c r="F6" s="215"/>
      <c r="G6" s="215"/>
      <c r="H6" s="215"/>
      <c r="I6" s="215"/>
      <c r="J6" s="215"/>
    </row>
    <row r="7" spans="1:10" s="23" customFormat="1" ht="65.1" customHeight="1">
      <c r="A7" s="215" t="s">
        <v>153</v>
      </c>
      <c r="B7" s="215"/>
      <c r="C7" s="215"/>
      <c r="D7" s="215"/>
      <c r="E7" s="215"/>
      <c r="F7" s="215"/>
      <c r="G7" s="215"/>
      <c r="H7" s="215"/>
      <c r="I7" s="215"/>
      <c r="J7" s="215"/>
    </row>
    <row r="8" spans="1:10" s="23" customFormat="1" ht="15" customHeight="1">
      <c r="A8" s="215" t="s">
        <v>152</v>
      </c>
      <c r="B8" s="215"/>
      <c r="C8" s="215"/>
      <c r="D8" s="215"/>
      <c r="E8" s="215"/>
      <c r="F8" s="215"/>
      <c r="G8" s="215"/>
      <c r="H8" s="215"/>
      <c r="I8" s="215"/>
      <c r="J8" s="215"/>
    </row>
    <row r="9" spans="1:10" s="23" customFormat="1" ht="15" customHeight="1">
      <c r="A9" s="216" t="s">
        <v>166</v>
      </c>
      <c r="B9" s="216"/>
      <c r="C9" s="216"/>
      <c r="D9" s="216"/>
      <c r="E9" s="216"/>
      <c r="F9" s="216"/>
      <c r="G9" s="216"/>
      <c r="H9" s="216"/>
      <c r="I9" s="216"/>
      <c r="J9" s="216"/>
    </row>
    <row r="10" spans="1:10" s="10" customFormat="1" ht="18.75" customHeight="1">
      <c r="A10" s="8"/>
      <c r="B10" s="9"/>
      <c r="C10" s="9"/>
      <c r="D10" s="9"/>
      <c r="E10" s="9"/>
      <c r="F10" s="9"/>
      <c r="G10" s="9"/>
      <c r="H10" s="9"/>
      <c r="I10" s="9"/>
      <c r="J10" s="9"/>
    </row>
    <row r="11" spans="1:10" ht="15.6" customHeight="1">
      <c r="A11" s="195" t="s">
        <v>130</v>
      </c>
      <c r="B11" s="189" t="s">
        <v>131</v>
      </c>
      <c r="C11" s="199" t="s">
        <v>3</v>
      </c>
      <c r="D11" s="200"/>
      <c r="E11" s="200"/>
      <c r="F11" s="200"/>
      <c r="G11" s="200"/>
      <c r="H11" s="200"/>
      <c r="I11" s="200"/>
      <c r="J11" s="201"/>
    </row>
    <row r="12" spans="1:10" ht="33" customHeight="1">
      <c r="A12" s="196"/>
      <c r="B12" s="185"/>
      <c r="C12" s="191" t="s">
        <v>177</v>
      </c>
      <c r="D12" s="192"/>
      <c r="E12" s="203" t="s">
        <v>178</v>
      </c>
      <c r="F12" s="204"/>
      <c r="G12" s="205" t="s">
        <v>179</v>
      </c>
      <c r="H12" s="204"/>
      <c r="I12" s="205" t="s">
        <v>180</v>
      </c>
      <c r="J12" s="206"/>
    </row>
    <row r="13" spans="1:10" ht="37.5" customHeight="1">
      <c r="A13" s="197"/>
      <c r="B13" s="190"/>
      <c r="C13" s="11" t="s">
        <v>143</v>
      </c>
      <c r="D13" s="12" t="s">
        <v>181</v>
      </c>
      <c r="E13" s="13" t="s">
        <v>143</v>
      </c>
      <c r="F13" s="14" t="s">
        <v>156</v>
      </c>
      <c r="G13" s="15" t="s">
        <v>143</v>
      </c>
      <c r="H13" s="14" t="s">
        <v>156</v>
      </c>
      <c r="I13" s="15" t="s">
        <v>143</v>
      </c>
      <c r="J13" s="16" t="s">
        <v>4</v>
      </c>
    </row>
    <row r="14" spans="1:10" s="20" customFormat="1" ht="19.5" customHeight="1">
      <c r="A14" s="17"/>
      <c r="B14" s="18" t="s">
        <v>138</v>
      </c>
      <c r="C14" s="49">
        <v>263901.63</v>
      </c>
      <c r="D14" s="50">
        <v>317807.01</v>
      </c>
      <c r="E14" s="19"/>
      <c r="F14" s="19"/>
      <c r="G14" s="19"/>
      <c r="H14" s="19"/>
      <c r="I14" s="19"/>
      <c r="J14" s="19"/>
    </row>
    <row r="15" spans="1:10" s="23" customFormat="1" ht="16.5">
      <c r="A15" s="17"/>
      <c r="B15" s="21" t="s">
        <v>157</v>
      </c>
      <c r="C15" s="1"/>
      <c r="D15" s="50">
        <v>0</v>
      </c>
      <c r="E15" s="22"/>
      <c r="F15" s="22"/>
      <c r="G15" s="22"/>
      <c r="H15" s="22"/>
      <c r="I15" s="22"/>
      <c r="J15" s="22"/>
    </row>
    <row r="16" spans="1:10" s="23" customFormat="1" ht="16.5">
      <c r="A16" s="17"/>
      <c r="B16" s="24"/>
      <c r="C16" s="25"/>
      <c r="D16" s="25"/>
      <c r="E16" s="26"/>
      <c r="F16" s="26"/>
      <c r="G16" s="26"/>
      <c r="H16" s="26"/>
      <c r="I16" s="26"/>
      <c r="J16" s="26"/>
    </row>
    <row r="17" spans="1:10" s="23" customFormat="1" ht="15.75">
      <c r="A17" s="27" t="s">
        <v>7</v>
      </c>
      <c r="B17" s="28" t="s">
        <v>6</v>
      </c>
      <c r="C17" s="51">
        <f>+C18+C25+C26+C27</f>
        <v>35438.18</v>
      </c>
      <c r="D17" s="52">
        <f>+D18+D25+D26+D27</f>
        <v>20704.33</v>
      </c>
      <c r="E17" s="52">
        <f>+E18+E25+E26+E27</f>
        <v>69445.71</v>
      </c>
      <c r="F17" s="52">
        <f>+F18+F25+F26+F27</f>
        <v>88193.94</v>
      </c>
      <c r="G17" s="52">
        <f>+G18+G25+G26+G27</f>
        <v>108537.79</v>
      </c>
      <c r="H17" s="52">
        <f>+H18+H25+H26+H27</f>
        <v>155683.55</v>
      </c>
      <c r="I17" s="52">
        <f>+I18+I25+I26+I27</f>
        <v>160970.12</v>
      </c>
      <c r="J17" s="53">
        <f>+J18+J25+J26+J27</f>
        <v>223173.15</v>
      </c>
    </row>
    <row r="18" spans="1:10" ht="15">
      <c r="A18" s="29" t="s">
        <v>147</v>
      </c>
      <c r="B18" s="28" t="s">
        <v>148</v>
      </c>
      <c r="C18" s="54">
        <f>SUM(C19:C24)</f>
        <v>35438.18</v>
      </c>
      <c r="D18" s="55">
        <f>SUM(D19:D24)</f>
        <v>20704.33</v>
      </c>
      <c r="E18" s="56">
        <f>SUM(E19:E24)</f>
        <v>69445.71</v>
      </c>
      <c r="F18" s="55">
        <f>SUM(F19:F24)</f>
        <v>88193.94</v>
      </c>
      <c r="G18" s="56">
        <f>SUM(G19:G24)</f>
        <v>108537.79</v>
      </c>
      <c r="H18" s="56">
        <f>SUM(H19:H24)</f>
        <v>155683.55</v>
      </c>
      <c r="I18" s="56">
        <f>SUM(I19:I24)</f>
        <v>160970.12</v>
      </c>
      <c r="J18" s="57">
        <f>SUM(J19:J24)</f>
        <v>223173.15</v>
      </c>
    </row>
    <row r="19" spans="1:10" ht="15">
      <c r="A19" s="29" t="s">
        <v>142</v>
      </c>
      <c r="B19" s="28" t="s">
        <v>154</v>
      </c>
      <c r="C19" s="58">
        <v>17723.48</v>
      </c>
      <c r="D19" s="59">
        <v>2493.11</v>
      </c>
      <c r="E19" s="60">
        <v>36625.52</v>
      </c>
      <c r="F19" s="60">
        <v>25328.74</v>
      </c>
      <c r="G19" s="60">
        <v>41043.18</v>
      </c>
      <c r="H19" s="60">
        <v>48164.37</v>
      </c>
      <c r="I19" s="59">
        <v>65292.11</v>
      </c>
      <c r="J19" s="61">
        <v>71000</v>
      </c>
    </row>
    <row r="20" spans="1:10" ht="15">
      <c r="A20" s="29" t="s">
        <v>141</v>
      </c>
      <c r="B20" s="28" t="s">
        <v>140</v>
      </c>
      <c r="C20" s="58">
        <v>7832.7</v>
      </c>
      <c r="D20" s="59">
        <v>4653.45</v>
      </c>
      <c r="E20" s="60">
        <v>19215.4</v>
      </c>
      <c r="F20" s="60">
        <v>16768.97</v>
      </c>
      <c r="G20" s="60">
        <v>33786.3</v>
      </c>
      <c r="H20" s="60">
        <v>28884.49</v>
      </c>
      <c r="I20" s="59">
        <v>44577.26</v>
      </c>
      <c r="J20" s="61">
        <v>41000</v>
      </c>
    </row>
    <row r="21" spans="1:10" ht="15">
      <c r="A21" s="29" t="s">
        <v>139</v>
      </c>
      <c r="B21" s="28" t="s">
        <v>183</v>
      </c>
      <c r="C21" s="58">
        <v>11</v>
      </c>
      <c r="D21" s="59">
        <v>0</v>
      </c>
      <c r="E21" s="60">
        <v>3354.24</v>
      </c>
      <c r="F21" s="60">
        <v>1100</v>
      </c>
      <c r="G21" s="60">
        <v>3354.24</v>
      </c>
      <c r="H21" s="60">
        <v>2200</v>
      </c>
      <c r="I21" s="59">
        <v>3354.24</v>
      </c>
      <c r="J21" s="61">
        <v>3300</v>
      </c>
    </row>
    <row r="22" spans="1:10" ht="15">
      <c r="A22" s="29" t="s">
        <v>184</v>
      </c>
      <c r="B22" s="28" t="s">
        <v>185</v>
      </c>
      <c r="C22" s="58">
        <v>9871</v>
      </c>
      <c r="D22" s="59">
        <v>13557.77</v>
      </c>
      <c r="E22" s="60">
        <v>10250.55</v>
      </c>
      <c r="F22" s="60">
        <v>44996.23</v>
      </c>
      <c r="G22" s="60">
        <v>30354.07</v>
      </c>
      <c r="H22" s="60">
        <v>76434.69</v>
      </c>
      <c r="I22" s="59">
        <v>47746.51</v>
      </c>
      <c r="J22" s="61">
        <v>107873.15</v>
      </c>
    </row>
    <row r="23" spans="1:10" ht="15">
      <c r="A23" s="29" t="s">
        <v>186</v>
      </c>
      <c r="B23" s="28" t="s">
        <v>187</v>
      </c>
      <c r="C23" s="58"/>
      <c r="D23" s="59"/>
      <c r="E23" s="60"/>
      <c r="F23" s="60"/>
      <c r="G23" s="60"/>
      <c r="H23" s="60"/>
      <c r="I23" s="59"/>
      <c r="J23" s="61"/>
    </row>
    <row r="24" spans="1:10" ht="15">
      <c r="A24" s="29"/>
      <c r="B24" s="28"/>
      <c r="C24" s="58"/>
      <c r="D24" s="60"/>
      <c r="E24" s="60"/>
      <c r="F24" s="60"/>
      <c r="G24" s="60"/>
      <c r="H24" s="60"/>
      <c r="I24" s="60"/>
      <c r="J24" s="61"/>
    </row>
    <row r="25" spans="1:10" ht="15">
      <c r="A25" s="29" t="s">
        <v>8</v>
      </c>
      <c r="B25" s="28" t="s">
        <v>158</v>
      </c>
      <c r="C25" s="58"/>
      <c r="D25" s="60"/>
      <c r="E25" s="60"/>
      <c r="F25" s="60"/>
      <c r="G25" s="60"/>
      <c r="H25" s="60"/>
      <c r="I25" s="60"/>
      <c r="J25" s="61"/>
    </row>
    <row r="26" spans="1:10" ht="15">
      <c r="A26" s="29" t="s">
        <v>9</v>
      </c>
      <c r="B26" s="28" t="s">
        <v>159</v>
      </c>
      <c r="C26" s="58"/>
      <c r="D26" s="60"/>
      <c r="E26" s="60"/>
      <c r="F26" s="60"/>
      <c r="G26" s="60"/>
      <c r="H26" s="60"/>
      <c r="I26" s="60"/>
      <c r="J26" s="61"/>
    </row>
    <row r="27" spans="1:10" ht="15">
      <c r="A27" s="29" t="s">
        <v>11</v>
      </c>
      <c r="B27" s="28" t="s">
        <v>10</v>
      </c>
      <c r="C27" s="58"/>
      <c r="D27" s="60"/>
      <c r="E27" s="60"/>
      <c r="F27" s="60"/>
      <c r="G27" s="60"/>
      <c r="H27" s="60"/>
      <c r="I27" s="60"/>
      <c r="J27" s="61"/>
    </row>
    <row r="28" spans="1:10" ht="15">
      <c r="A28" s="29" t="s">
        <v>13</v>
      </c>
      <c r="B28" s="30" t="s">
        <v>12</v>
      </c>
      <c r="C28" s="58"/>
      <c r="D28" s="60">
        <v>0</v>
      </c>
      <c r="E28" s="60">
        <v>61527.02</v>
      </c>
      <c r="F28" s="60">
        <v>34225</v>
      </c>
      <c r="G28" s="60">
        <v>69195.06</v>
      </c>
      <c r="H28" s="60">
        <v>68450</v>
      </c>
      <c r="I28" s="60">
        <v>101173.91</v>
      </c>
      <c r="J28" s="61">
        <v>102675</v>
      </c>
    </row>
    <row r="29" spans="1:10" ht="30">
      <c r="A29" s="31" t="s">
        <v>5</v>
      </c>
      <c r="B29" s="32" t="s">
        <v>136</v>
      </c>
      <c r="C29" s="62">
        <f>+C17+C28</f>
        <v>35438.18</v>
      </c>
      <c r="D29" s="63">
        <f>+D17+D28</f>
        <v>20704.33</v>
      </c>
      <c r="E29" s="63">
        <f>+E17+E28</f>
        <v>130972.73</v>
      </c>
      <c r="F29" s="63">
        <f>+F17+F28</f>
        <v>122418.94</v>
      </c>
      <c r="G29" s="63">
        <f>+G17+G28</f>
        <v>177732.85</v>
      </c>
      <c r="H29" s="63">
        <f>+H17+H28</f>
        <v>224133.55</v>
      </c>
      <c r="I29" s="63">
        <f>+I17+I28</f>
        <v>262144.03</v>
      </c>
      <c r="J29" s="64">
        <f>+J17+J28</f>
        <v>325848.15</v>
      </c>
    </row>
    <row r="30" spans="1:10" s="33" customFormat="1" ht="15">
      <c r="A30" s="29" t="s">
        <v>17</v>
      </c>
      <c r="B30" s="28" t="s">
        <v>16</v>
      </c>
      <c r="C30" s="65">
        <v>1555.16</v>
      </c>
      <c r="D30" s="66">
        <v>0</v>
      </c>
      <c r="E30" s="66">
        <v>4350.21</v>
      </c>
      <c r="F30" s="67">
        <v>17087.53</v>
      </c>
      <c r="G30" s="67">
        <v>4856.46</v>
      </c>
      <c r="H30" s="67">
        <v>34175.06</v>
      </c>
      <c r="I30" s="68">
        <v>4856.46</v>
      </c>
      <c r="J30" s="69">
        <v>51262.58</v>
      </c>
    </row>
    <row r="31" spans="1:10" ht="15">
      <c r="A31" s="29" t="s">
        <v>19</v>
      </c>
      <c r="B31" s="28" t="s">
        <v>18</v>
      </c>
      <c r="C31" s="65"/>
      <c r="D31" s="66">
        <v>0</v>
      </c>
      <c r="E31" s="66"/>
      <c r="F31" s="67">
        <v>0</v>
      </c>
      <c r="G31" s="67"/>
      <c r="H31" s="67">
        <v>0</v>
      </c>
      <c r="I31" s="68"/>
      <c r="J31" s="69">
        <v>0</v>
      </c>
    </row>
    <row r="32" spans="1:10" ht="15">
      <c r="A32" s="29"/>
      <c r="B32" s="28" t="s">
        <v>120</v>
      </c>
      <c r="C32" s="65">
        <v>0</v>
      </c>
      <c r="D32" s="66">
        <v>0</v>
      </c>
      <c r="E32" s="66">
        <v>0</v>
      </c>
      <c r="F32" s="67">
        <v>5233.33</v>
      </c>
      <c r="G32" s="67">
        <v>0</v>
      </c>
      <c r="H32" s="67">
        <v>10466.66</v>
      </c>
      <c r="I32" s="68">
        <v>0</v>
      </c>
      <c r="J32" s="69">
        <v>15700</v>
      </c>
    </row>
    <row r="33" spans="1:10" ht="15">
      <c r="A33" s="31" t="s">
        <v>15</v>
      </c>
      <c r="B33" s="34" t="s">
        <v>135</v>
      </c>
      <c r="C33" s="62">
        <f>+C32+C31+C30</f>
        <v>1555.16</v>
      </c>
      <c r="D33" s="63">
        <f>+D32+D31+D30</f>
        <v>0</v>
      </c>
      <c r="E33" s="63">
        <f>+E32+E31+E30</f>
        <v>4350.21</v>
      </c>
      <c r="F33" s="63">
        <f>+F32+F31+F30</f>
        <v>22320.86</v>
      </c>
      <c r="G33" s="63">
        <f>+G32+G31+G30</f>
        <v>4856.46</v>
      </c>
      <c r="H33" s="63">
        <f>+H32+H31+H30</f>
        <v>44641.72</v>
      </c>
      <c r="I33" s="63">
        <f>+I32+I31+I30</f>
        <v>4856.46</v>
      </c>
      <c r="J33" s="64">
        <f>+J32+J31+J30</f>
        <v>66962.58</v>
      </c>
    </row>
    <row r="34" spans="1:10" ht="15">
      <c r="A34" s="29" t="s">
        <v>22</v>
      </c>
      <c r="B34" s="35" t="s">
        <v>21</v>
      </c>
      <c r="C34" s="65">
        <v>54127.29</v>
      </c>
      <c r="D34" s="66">
        <v>61054.66</v>
      </c>
      <c r="E34" s="66">
        <v>54980.29</v>
      </c>
      <c r="F34" s="67">
        <v>66555.05</v>
      </c>
      <c r="G34" s="67">
        <v>55271.71</v>
      </c>
      <c r="H34" s="67">
        <v>72055.44</v>
      </c>
      <c r="I34" s="68">
        <v>65954.5</v>
      </c>
      <c r="J34" s="69">
        <v>77555.84</v>
      </c>
    </row>
    <row r="35" spans="1:10" ht="30">
      <c r="A35" s="29" t="s">
        <v>24</v>
      </c>
      <c r="B35" s="35" t="s">
        <v>23</v>
      </c>
      <c r="C35" s="65"/>
      <c r="D35" s="66"/>
      <c r="E35" s="66"/>
      <c r="F35" s="67"/>
      <c r="G35" s="67"/>
      <c r="H35" s="67"/>
      <c r="I35" s="68"/>
      <c r="J35" s="69"/>
    </row>
    <row r="36" spans="1:10" ht="15">
      <c r="A36" s="29" t="s">
        <v>26</v>
      </c>
      <c r="B36" s="28" t="s">
        <v>25</v>
      </c>
      <c r="C36" s="65">
        <v>0.06</v>
      </c>
      <c r="D36" s="66">
        <v>0</v>
      </c>
      <c r="E36" s="66">
        <v>0.06</v>
      </c>
      <c r="F36" s="67">
        <v>10</v>
      </c>
      <c r="G36" s="67">
        <v>0.06</v>
      </c>
      <c r="H36" s="67">
        <v>20</v>
      </c>
      <c r="I36" s="68">
        <v>0.06</v>
      </c>
      <c r="J36" s="69">
        <v>30</v>
      </c>
    </row>
    <row r="37" spans="1:10" ht="15">
      <c r="A37" s="29" t="s">
        <v>28</v>
      </c>
      <c r="B37" s="28" t="s">
        <v>27</v>
      </c>
      <c r="C37" s="70"/>
      <c r="D37" s="71"/>
      <c r="E37" s="71"/>
      <c r="F37" s="72"/>
      <c r="G37" s="72"/>
      <c r="H37" s="72"/>
      <c r="I37" s="73"/>
      <c r="J37" s="74"/>
    </row>
    <row r="38" spans="1:10" ht="15">
      <c r="A38" s="29" t="s">
        <v>30</v>
      </c>
      <c r="B38" s="28" t="s">
        <v>29</v>
      </c>
      <c r="C38" s="70"/>
      <c r="D38" s="71">
        <v>2105.68</v>
      </c>
      <c r="E38" s="71">
        <v>223.21</v>
      </c>
      <c r="F38" s="72">
        <v>13717.42</v>
      </c>
      <c r="G38" s="72">
        <v>457.82</v>
      </c>
      <c r="H38" s="72">
        <v>25329.16</v>
      </c>
      <c r="I38" s="73">
        <v>2436.76</v>
      </c>
      <c r="J38" s="74">
        <v>36940.9</v>
      </c>
    </row>
    <row r="39" spans="1:10" ht="15">
      <c r="A39" s="31" t="s">
        <v>20</v>
      </c>
      <c r="B39" s="34" t="s">
        <v>119</v>
      </c>
      <c r="C39" s="62">
        <f>+C38+C37+C36+C35+C34</f>
        <v>54127.35</v>
      </c>
      <c r="D39" s="63">
        <f>+D38+D37+D36+D35+D34</f>
        <v>63160.34</v>
      </c>
      <c r="E39" s="63">
        <f>+E38+E37+E36+E35+E34</f>
        <v>55203.56</v>
      </c>
      <c r="F39" s="63">
        <f>+F38+F37+F36+F35+F34</f>
        <v>80282.47</v>
      </c>
      <c r="G39" s="63">
        <f>+G38+G37+G36+G35+G34</f>
        <v>55729.59</v>
      </c>
      <c r="H39" s="63">
        <f>+H38+H37+H36+H35+H34</f>
        <v>97404.6</v>
      </c>
      <c r="I39" s="63">
        <f>+I38+I37+I36+I35+I34</f>
        <v>68391.32</v>
      </c>
      <c r="J39" s="64">
        <f>+J38+J37+J36+J35+J34</f>
        <v>114526.74</v>
      </c>
    </row>
    <row r="40" spans="1:10" ht="15">
      <c r="A40" s="29" t="s">
        <v>33</v>
      </c>
      <c r="B40" s="28" t="s">
        <v>32</v>
      </c>
      <c r="C40" s="70"/>
      <c r="D40" s="71"/>
      <c r="E40" s="71"/>
      <c r="F40" s="72"/>
      <c r="G40" s="72"/>
      <c r="H40" s="72"/>
      <c r="I40" s="73"/>
      <c r="J40" s="74"/>
    </row>
    <row r="41" spans="1:10" ht="15">
      <c r="A41" s="29" t="s">
        <v>34</v>
      </c>
      <c r="B41" s="28" t="s">
        <v>0</v>
      </c>
      <c r="C41" s="70">
        <v>48650.4</v>
      </c>
      <c r="D41" s="71"/>
      <c r="E41" s="71">
        <v>58147.47</v>
      </c>
      <c r="F41" s="72"/>
      <c r="G41" s="72">
        <v>109892.73</v>
      </c>
      <c r="H41" s="72"/>
      <c r="I41" s="73">
        <v>126100.43</v>
      </c>
      <c r="J41" s="74"/>
    </row>
    <row r="42" spans="1:10" ht="15">
      <c r="A42" s="29" t="s">
        <v>35</v>
      </c>
      <c r="B42" s="28" t="s">
        <v>1</v>
      </c>
      <c r="C42" s="70"/>
      <c r="D42" s="71"/>
      <c r="E42" s="71"/>
      <c r="F42" s="72"/>
      <c r="G42" s="72"/>
      <c r="H42" s="72"/>
      <c r="I42" s="73">
        <v>60000</v>
      </c>
      <c r="J42" s="74"/>
    </row>
    <row r="43" spans="1:10" ht="15">
      <c r="A43" s="29" t="s">
        <v>37</v>
      </c>
      <c r="B43" s="28" t="s">
        <v>36</v>
      </c>
      <c r="C43" s="65"/>
      <c r="D43" s="66"/>
      <c r="E43" s="66"/>
      <c r="F43" s="67"/>
      <c r="G43" s="67"/>
      <c r="H43" s="67"/>
      <c r="I43" s="68"/>
      <c r="J43" s="69"/>
    </row>
    <row r="44" spans="1:10" ht="15">
      <c r="A44" s="29" t="s">
        <v>38</v>
      </c>
      <c r="B44" s="28" t="s">
        <v>2</v>
      </c>
      <c r="C44" s="65"/>
      <c r="D44" s="66"/>
      <c r="E44" s="66"/>
      <c r="F44" s="67"/>
      <c r="G44" s="67"/>
      <c r="H44" s="67"/>
      <c r="I44" s="68">
        <v>356.36</v>
      </c>
      <c r="J44" s="69"/>
    </row>
    <row r="45" spans="1:10" ht="15">
      <c r="A45" s="31" t="s">
        <v>31</v>
      </c>
      <c r="B45" s="34" t="s">
        <v>118</v>
      </c>
      <c r="C45" s="62">
        <f>+C44+C43+C42+C41+C40</f>
        <v>48650.4</v>
      </c>
      <c r="D45" s="63">
        <f>+D44+D43+D42+D41+D40</f>
        <v>0</v>
      </c>
      <c r="E45" s="63">
        <f>+E44+E43+E42+E41+E40</f>
        <v>58147.47</v>
      </c>
      <c r="F45" s="63">
        <f>+F44+F43+F42+F41+F40</f>
        <v>0</v>
      </c>
      <c r="G45" s="63">
        <f>+G44+G43+G42+G41+G40</f>
        <v>109892.73</v>
      </c>
      <c r="H45" s="63">
        <f>+H44+H43+H42+H41+H40</f>
        <v>0</v>
      </c>
      <c r="I45" s="63">
        <f>+I44+I43+I42+I41+I40</f>
        <v>186456.79</v>
      </c>
      <c r="J45" s="64">
        <f>+J44+J43+J42+J41+J40</f>
        <v>0</v>
      </c>
    </row>
    <row r="46" spans="1:10" ht="15">
      <c r="A46" s="29" t="s">
        <v>41</v>
      </c>
      <c r="B46" s="28" t="s">
        <v>40</v>
      </c>
      <c r="C46" s="70"/>
      <c r="D46" s="71"/>
      <c r="E46" s="71"/>
      <c r="F46" s="72"/>
      <c r="G46" s="72"/>
      <c r="H46" s="72"/>
      <c r="I46" s="73"/>
      <c r="J46" s="74"/>
    </row>
    <row r="47" spans="1:10" ht="15">
      <c r="A47" s="29" t="s">
        <v>43</v>
      </c>
      <c r="B47" s="28" t="s">
        <v>42</v>
      </c>
      <c r="C47" s="70"/>
      <c r="D47" s="71"/>
      <c r="E47" s="71"/>
      <c r="F47" s="72"/>
      <c r="G47" s="72"/>
      <c r="H47" s="72"/>
      <c r="I47" s="73"/>
      <c r="J47" s="74"/>
    </row>
    <row r="48" spans="1:10" ht="15">
      <c r="A48" s="29" t="s">
        <v>45</v>
      </c>
      <c r="B48" s="28" t="s">
        <v>44</v>
      </c>
      <c r="C48" s="70"/>
      <c r="D48" s="71"/>
      <c r="E48" s="71"/>
      <c r="F48" s="72"/>
      <c r="G48" s="72"/>
      <c r="H48" s="72"/>
      <c r="I48" s="73"/>
      <c r="J48" s="74"/>
    </row>
    <row r="49" spans="1:10" ht="15">
      <c r="A49" s="29" t="s">
        <v>47</v>
      </c>
      <c r="B49" s="28" t="s">
        <v>46</v>
      </c>
      <c r="C49" s="75"/>
      <c r="D49" s="76"/>
      <c r="E49" s="76"/>
      <c r="F49" s="77"/>
      <c r="G49" s="77"/>
      <c r="H49" s="77"/>
      <c r="I49" s="78"/>
      <c r="J49" s="79"/>
    </row>
    <row r="50" spans="1:10" ht="15">
      <c r="A50" s="31" t="s">
        <v>39</v>
      </c>
      <c r="B50" s="32" t="s">
        <v>117</v>
      </c>
      <c r="C50" s="62">
        <f>+C49+C48+C47+C46</f>
        <v>0</v>
      </c>
      <c r="D50" s="63">
        <f>+D49+D48+D47+D46</f>
        <v>0</v>
      </c>
      <c r="E50" s="63">
        <f>+E49+E48+E47+E46</f>
        <v>0</v>
      </c>
      <c r="F50" s="63">
        <f>+F49+F48+F47+F46</f>
        <v>0</v>
      </c>
      <c r="G50" s="63">
        <f>+G49+G48+G47+G46</f>
        <v>0</v>
      </c>
      <c r="H50" s="63">
        <f>+H49+H48+H47+H46</f>
        <v>0</v>
      </c>
      <c r="I50" s="63">
        <f>+I49+I48+I47+I46</f>
        <v>0</v>
      </c>
      <c r="J50" s="64">
        <f>+J49+J48+J47+J46</f>
        <v>0</v>
      </c>
    </row>
    <row r="51" spans="1:10" ht="15">
      <c r="A51" s="29" t="s">
        <v>50</v>
      </c>
      <c r="B51" s="28" t="s">
        <v>49</v>
      </c>
      <c r="C51" s="75"/>
      <c r="D51" s="76"/>
      <c r="E51" s="76"/>
      <c r="F51" s="77"/>
      <c r="G51" s="77"/>
      <c r="H51" s="77"/>
      <c r="I51" s="78"/>
      <c r="J51" s="79"/>
    </row>
    <row r="52" spans="1:10" ht="15">
      <c r="A52" s="29" t="s">
        <v>52</v>
      </c>
      <c r="B52" s="28" t="s">
        <v>51</v>
      </c>
      <c r="C52" s="75"/>
      <c r="D52" s="76"/>
      <c r="E52" s="76"/>
      <c r="F52" s="77"/>
      <c r="G52" s="77"/>
      <c r="H52" s="77"/>
      <c r="I52" s="78"/>
      <c r="J52" s="79"/>
    </row>
    <row r="53" spans="1:10" ht="15">
      <c r="A53" s="29" t="s">
        <v>54</v>
      </c>
      <c r="B53" s="28" t="s">
        <v>53</v>
      </c>
      <c r="C53" s="75"/>
      <c r="D53" s="76"/>
      <c r="E53" s="76"/>
      <c r="F53" s="77"/>
      <c r="G53" s="77"/>
      <c r="H53" s="77"/>
      <c r="I53" s="78"/>
      <c r="J53" s="79"/>
    </row>
    <row r="54" spans="1:10" ht="15">
      <c r="A54" s="29" t="s">
        <v>56</v>
      </c>
      <c r="B54" s="28" t="s">
        <v>55</v>
      </c>
      <c r="C54" s="75"/>
      <c r="D54" s="76"/>
      <c r="E54" s="76"/>
      <c r="F54" s="77"/>
      <c r="G54" s="77"/>
      <c r="H54" s="77"/>
      <c r="I54" s="78"/>
      <c r="J54" s="79"/>
    </row>
    <row r="55" spans="1:10" ht="15">
      <c r="A55" s="31" t="s">
        <v>48</v>
      </c>
      <c r="B55" s="34" t="s">
        <v>116</v>
      </c>
      <c r="C55" s="62">
        <f>+C54+C53+C52+C51</f>
        <v>0</v>
      </c>
      <c r="D55" s="63">
        <f>+D54+D53+D52+D51</f>
        <v>0</v>
      </c>
      <c r="E55" s="63">
        <f>+E54+E53+E52+E51</f>
        <v>0</v>
      </c>
      <c r="F55" s="63">
        <f>+F54+F53+F52+F51</f>
        <v>0</v>
      </c>
      <c r="G55" s="63">
        <f>+G54+G53+G52+G51</f>
        <v>0</v>
      </c>
      <c r="H55" s="63">
        <f>+H54+H53+H52+H51</f>
        <v>0</v>
      </c>
      <c r="I55" s="63">
        <f>+I54+I53+I52+I51</f>
        <v>0</v>
      </c>
      <c r="J55" s="64">
        <f>+J54+J53+J52+J51</f>
        <v>0</v>
      </c>
    </row>
    <row r="56" spans="1:10" ht="15">
      <c r="A56" s="29" t="s">
        <v>59</v>
      </c>
      <c r="B56" s="28" t="s">
        <v>58</v>
      </c>
      <c r="C56" s="75">
        <v>6430.32</v>
      </c>
      <c r="D56" s="76">
        <v>5738.96</v>
      </c>
      <c r="E56" s="76">
        <v>11043.84</v>
      </c>
      <c r="F56" s="77">
        <v>49653.33</v>
      </c>
      <c r="G56" s="77">
        <v>17744.64</v>
      </c>
      <c r="H56" s="77">
        <v>93567.7</v>
      </c>
      <c r="I56" s="78">
        <v>23089.74</v>
      </c>
      <c r="J56" s="79">
        <v>143067.63</v>
      </c>
    </row>
    <row r="57" spans="1:10" ht="15">
      <c r="A57" s="29" t="s">
        <v>61</v>
      </c>
      <c r="B57" s="28" t="s">
        <v>60</v>
      </c>
      <c r="C57" s="75">
        <v>22202</v>
      </c>
      <c r="D57" s="76">
        <v>23697.98</v>
      </c>
      <c r="E57" s="76">
        <v>27612.89</v>
      </c>
      <c r="F57" s="77">
        <v>69098.35</v>
      </c>
      <c r="G57" s="77">
        <v>33619.78</v>
      </c>
      <c r="H57" s="77">
        <v>114498.72</v>
      </c>
      <c r="I57" s="78">
        <v>45005.8</v>
      </c>
      <c r="J57" s="79">
        <v>159899.09</v>
      </c>
    </row>
    <row r="58" spans="1:10" ht="15.75">
      <c r="A58" s="31" t="s">
        <v>57</v>
      </c>
      <c r="B58" s="32" t="s">
        <v>115</v>
      </c>
      <c r="C58" s="62">
        <f>+C57+C56</f>
        <v>28632.32</v>
      </c>
      <c r="D58" s="63">
        <f>+D57+D56</f>
        <v>29436.94</v>
      </c>
      <c r="E58" s="63">
        <f>+E57+E56</f>
        <v>38656.73</v>
      </c>
      <c r="F58" s="63">
        <f>+F57+F56</f>
        <v>118751.68</v>
      </c>
      <c r="G58" s="63">
        <f>+G57+G56</f>
        <v>51364.42</v>
      </c>
      <c r="H58" s="63">
        <f>+H57+H56</f>
        <v>208066.42</v>
      </c>
      <c r="I58" s="63">
        <f>+I57+I56</f>
        <v>68095.54</v>
      </c>
      <c r="J58" s="64">
        <f>+J57+J56</f>
        <v>302966.72</v>
      </c>
    </row>
    <row r="59" spans="1:10" ht="18.75">
      <c r="A59" s="36" t="s">
        <v>121</v>
      </c>
      <c r="B59" s="37" t="s">
        <v>144</v>
      </c>
      <c r="C59" s="80"/>
      <c r="D59" s="81">
        <v>0</v>
      </c>
      <c r="E59" s="81"/>
      <c r="F59" s="81">
        <v>0</v>
      </c>
      <c r="G59" s="82"/>
      <c r="H59" s="82">
        <v>0</v>
      </c>
      <c r="I59" s="82"/>
      <c r="J59" s="83">
        <v>0</v>
      </c>
    </row>
    <row r="60" spans="1:10" s="23" customFormat="1" ht="16.5">
      <c r="A60" s="187" t="s">
        <v>155</v>
      </c>
      <c r="B60" s="188"/>
      <c r="C60" s="84">
        <f>+C59+C58+C55+C50+C45+C39+C33+C29</f>
        <v>168403.41</v>
      </c>
      <c r="D60" s="85">
        <f>D59+D58+D55+D50+D45+D39+D33+D29</f>
        <v>113301.61</v>
      </c>
      <c r="E60" s="85">
        <f>E59+E58+E55+E50+E45+E39+E33+E29</f>
        <v>287330.7</v>
      </c>
      <c r="F60" s="85">
        <f>F59+F58+F55+F50+F45+F39+F33+F29</f>
        <v>343773.95</v>
      </c>
      <c r="G60" s="85">
        <f>G59+G58+G55+G50+G45+G39+G33+G29</f>
        <v>399576.05</v>
      </c>
      <c r="H60" s="85">
        <f>H59+H58+H55+H50+H45+H39+H33+H29</f>
        <v>574246.29</v>
      </c>
      <c r="I60" s="85">
        <f>I59+I58+I55+I50+I45+I39+I33+I29</f>
        <v>589944.14</v>
      </c>
      <c r="J60" s="86">
        <f>J59+J58+J55+J50+J45+J39+J33+J29</f>
        <v>810304.19</v>
      </c>
    </row>
    <row r="61" spans="1:10" ht="16.5">
      <c r="A61" s="193" t="s">
        <v>160</v>
      </c>
      <c r="B61" s="194"/>
      <c r="C61" s="2"/>
      <c r="D61" s="87">
        <v>0</v>
      </c>
      <c r="E61" s="3"/>
      <c r="F61" s="87">
        <v>0</v>
      </c>
      <c r="G61" s="3"/>
      <c r="H61" s="87">
        <v>0</v>
      </c>
      <c r="I61" s="3"/>
      <c r="J61" s="89">
        <v>0</v>
      </c>
    </row>
    <row r="62" spans="1:10" ht="16.5">
      <c r="A62" s="187" t="s">
        <v>133</v>
      </c>
      <c r="B62" s="188"/>
      <c r="C62" s="84">
        <f>+C60+C14</f>
        <v>432305.04</v>
      </c>
      <c r="D62" s="85">
        <f>+D60+D14</f>
        <v>431108.62</v>
      </c>
      <c r="E62" s="85">
        <f>+E60+C14</f>
        <v>551232.33</v>
      </c>
      <c r="F62" s="85">
        <f>+F60+D14</f>
        <v>661580.96</v>
      </c>
      <c r="G62" s="85">
        <f>+G60+C14</f>
        <v>663477.68</v>
      </c>
      <c r="H62" s="85">
        <f>+H60+D14</f>
        <v>892053.3</v>
      </c>
      <c r="I62" s="85">
        <f>+I60+C14</f>
        <v>853845.77</v>
      </c>
      <c r="J62" s="86">
        <f>+J60+D14</f>
        <v>1128111.2</v>
      </c>
    </row>
    <row r="63" spans="1:10" ht="16.5">
      <c r="A63" s="193" t="s">
        <v>161</v>
      </c>
      <c r="B63" s="194"/>
      <c r="C63" s="2"/>
      <c r="D63" s="88">
        <f>+D61+$D15</f>
        <v>0</v>
      </c>
      <c r="E63" s="3"/>
      <c r="F63" s="88">
        <f>+F61+$D15</f>
        <v>0</v>
      </c>
      <c r="G63" s="3"/>
      <c r="H63" s="88">
        <f>+H61+$D15</f>
        <v>0</v>
      </c>
      <c r="I63" s="3"/>
      <c r="J63" s="88">
        <f>+J61+$D15</f>
        <v>0</v>
      </c>
    </row>
    <row r="64" spans="1:10" ht="18.95" customHeight="1">
      <c r="A64" s="6"/>
      <c r="B64" s="39"/>
      <c r="C64" s="38"/>
      <c r="D64" s="38"/>
      <c r="E64" s="38"/>
      <c r="F64" s="38"/>
      <c r="G64" s="38"/>
      <c r="H64" s="38"/>
      <c r="I64" s="38"/>
      <c r="J64" s="38"/>
    </row>
    <row r="65" spans="1:10" ht="21" customHeight="1">
      <c r="A65" s="195" t="s">
        <v>130</v>
      </c>
      <c r="B65" s="184" t="s">
        <v>131</v>
      </c>
      <c r="C65" s="182" t="s">
        <v>122</v>
      </c>
      <c r="D65" s="182"/>
      <c r="E65" s="182"/>
      <c r="F65" s="182"/>
      <c r="G65" s="182"/>
      <c r="H65" s="182"/>
      <c r="I65" s="182"/>
      <c r="J65" s="183"/>
    </row>
    <row r="66" spans="1:10" ht="33" customHeight="1">
      <c r="A66" s="196"/>
      <c r="B66" s="185"/>
      <c r="C66" s="209" t="s">
        <v>177</v>
      </c>
      <c r="D66" s="210"/>
      <c r="E66" s="203" t="s">
        <v>178</v>
      </c>
      <c r="F66" s="204"/>
      <c r="G66" s="205" t="s">
        <v>179</v>
      </c>
      <c r="H66" s="204"/>
      <c r="I66" s="205" t="s">
        <v>180</v>
      </c>
      <c r="J66" s="206"/>
    </row>
    <row r="67" spans="1:10" ht="37.5" customHeight="1">
      <c r="A67" s="197"/>
      <c r="B67" s="186"/>
      <c r="C67" s="15" t="s">
        <v>143</v>
      </c>
      <c r="D67" s="14" t="s">
        <v>182</v>
      </c>
      <c r="E67" s="15" t="s">
        <v>143</v>
      </c>
      <c r="F67" s="14" t="s">
        <v>156</v>
      </c>
      <c r="G67" s="15" t="s">
        <v>143</v>
      </c>
      <c r="H67" s="14" t="s">
        <v>156</v>
      </c>
      <c r="I67" s="15" t="s">
        <v>143</v>
      </c>
      <c r="J67" s="16" t="s">
        <v>4</v>
      </c>
    </row>
    <row r="68" spans="1:10" ht="15.75">
      <c r="A68" s="29" t="s">
        <v>64</v>
      </c>
      <c r="B68" s="28" t="s">
        <v>63</v>
      </c>
      <c r="C68" s="90">
        <v>15288.51</v>
      </c>
      <c r="D68" s="91">
        <v>18822.13</v>
      </c>
      <c r="E68" s="91">
        <v>30887.02</v>
      </c>
      <c r="F68" s="91">
        <v>39135.54</v>
      </c>
      <c r="G68" s="91">
        <v>51542.88</v>
      </c>
      <c r="H68" s="91">
        <v>59448.95</v>
      </c>
      <c r="I68" s="91">
        <v>71913.94</v>
      </c>
      <c r="J68" s="92">
        <v>86533.49</v>
      </c>
    </row>
    <row r="69" spans="1:10" ht="15">
      <c r="A69" s="29" t="s">
        <v>66</v>
      </c>
      <c r="B69" s="28" t="s">
        <v>65</v>
      </c>
      <c r="C69" s="93">
        <v>1675.36</v>
      </c>
      <c r="D69" s="94">
        <v>1735.62</v>
      </c>
      <c r="E69" s="94">
        <v>3540.87</v>
      </c>
      <c r="F69" s="94">
        <v>3581.17</v>
      </c>
      <c r="G69" s="94">
        <v>5159.69</v>
      </c>
      <c r="H69" s="94">
        <v>5426.72</v>
      </c>
      <c r="I69" s="94">
        <v>6739.22</v>
      </c>
      <c r="J69" s="95">
        <v>7798.57</v>
      </c>
    </row>
    <row r="70" spans="1:10" ht="15">
      <c r="A70" s="29" t="s">
        <v>68</v>
      </c>
      <c r="B70" s="28" t="s">
        <v>67</v>
      </c>
      <c r="C70" s="96">
        <v>61565.07</v>
      </c>
      <c r="D70" s="97">
        <v>43571.83</v>
      </c>
      <c r="E70" s="97">
        <v>98081.6</v>
      </c>
      <c r="F70" s="97">
        <v>109680.71</v>
      </c>
      <c r="G70" s="97">
        <v>139638.96</v>
      </c>
      <c r="H70" s="97">
        <v>175789.59</v>
      </c>
      <c r="I70" s="97">
        <v>173955.87</v>
      </c>
      <c r="J70" s="98">
        <v>241898.43</v>
      </c>
    </row>
    <row r="71" spans="1:10" ht="15">
      <c r="A71" s="29" t="s">
        <v>69</v>
      </c>
      <c r="B71" s="28" t="s">
        <v>14</v>
      </c>
      <c r="C71" s="93">
        <v>43774.85</v>
      </c>
      <c r="D71" s="94">
        <v>23899.63</v>
      </c>
      <c r="E71" s="94">
        <v>65549.06</v>
      </c>
      <c r="F71" s="94">
        <v>67651.36</v>
      </c>
      <c r="G71" s="94">
        <v>91215.63</v>
      </c>
      <c r="H71" s="94">
        <v>111403.09</v>
      </c>
      <c r="I71" s="94">
        <v>99158.13</v>
      </c>
      <c r="J71" s="95">
        <v>155154.88</v>
      </c>
    </row>
    <row r="72" spans="1:10" ht="15">
      <c r="A72" s="29" t="s">
        <v>71</v>
      </c>
      <c r="B72" s="28" t="s">
        <v>70</v>
      </c>
      <c r="C72" s="93"/>
      <c r="D72" s="94"/>
      <c r="E72" s="94"/>
      <c r="F72" s="94"/>
      <c r="G72" s="94"/>
      <c r="H72" s="94"/>
      <c r="I72" s="94"/>
      <c r="J72" s="95"/>
    </row>
    <row r="73" spans="1:10" ht="15">
      <c r="A73" s="29" t="s">
        <v>72</v>
      </c>
      <c r="B73" s="28" t="s">
        <v>12</v>
      </c>
      <c r="C73" s="96"/>
      <c r="D73" s="97"/>
      <c r="E73" s="97"/>
      <c r="F73" s="97"/>
      <c r="G73" s="97"/>
      <c r="H73" s="97"/>
      <c r="I73" s="97"/>
      <c r="J73" s="98"/>
    </row>
    <row r="74" spans="1:10" ht="15">
      <c r="A74" s="29" t="s">
        <v>74</v>
      </c>
      <c r="B74" s="28" t="s">
        <v>73</v>
      </c>
      <c r="C74" s="96">
        <v>1276.31</v>
      </c>
      <c r="D74" s="97">
        <v>0</v>
      </c>
      <c r="E74" s="97">
        <v>4558.85</v>
      </c>
      <c r="F74" s="97">
        <v>2440</v>
      </c>
      <c r="G74" s="97">
        <v>4558.85</v>
      </c>
      <c r="H74" s="97">
        <v>2440</v>
      </c>
      <c r="I74" s="97">
        <v>6537</v>
      </c>
      <c r="J74" s="98">
        <v>4880</v>
      </c>
    </row>
    <row r="75" spans="1:10" ht="15">
      <c r="A75" s="29" t="s">
        <v>76</v>
      </c>
      <c r="B75" s="28" t="s">
        <v>75</v>
      </c>
      <c r="C75" s="93"/>
      <c r="D75" s="94"/>
      <c r="E75" s="94"/>
      <c r="F75" s="94"/>
      <c r="G75" s="94"/>
      <c r="H75" s="94"/>
      <c r="I75" s="94"/>
      <c r="J75" s="95"/>
    </row>
    <row r="76" spans="1:10" ht="15">
      <c r="A76" s="29" t="s">
        <v>78</v>
      </c>
      <c r="B76" s="28" t="s">
        <v>77</v>
      </c>
      <c r="C76" s="93">
        <v>832</v>
      </c>
      <c r="D76" s="94">
        <v>403.64</v>
      </c>
      <c r="E76" s="94">
        <v>832</v>
      </c>
      <c r="F76" s="94">
        <v>769.09</v>
      </c>
      <c r="G76" s="94">
        <v>1498</v>
      </c>
      <c r="H76" s="94">
        <v>1134.54</v>
      </c>
      <c r="I76" s="94">
        <v>1498</v>
      </c>
      <c r="J76" s="95">
        <v>1500</v>
      </c>
    </row>
    <row r="77" spans="1:10" ht="15">
      <c r="A77" s="29" t="s">
        <v>80</v>
      </c>
      <c r="B77" s="28" t="s">
        <v>79</v>
      </c>
      <c r="C77" s="93"/>
      <c r="D77" s="94">
        <v>88.53</v>
      </c>
      <c r="E77" s="94">
        <v>6210.76</v>
      </c>
      <c r="F77" s="94">
        <v>2226.34</v>
      </c>
      <c r="G77" s="94">
        <v>6210.76</v>
      </c>
      <c r="H77" s="94">
        <v>4364.15</v>
      </c>
      <c r="I77" s="94">
        <v>6210.76</v>
      </c>
      <c r="J77" s="95">
        <v>6501.94</v>
      </c>
    </row>
    <row r="78" spans="1:10" ht="15">
      <c r="A78" s="31" t="s">
        <v>62</v>
      </c>
      <c r="B78" s="34" t="s">
        <v>127</v>
      </c>
      <c r="C78" s="99">
        <f>SUM(C68:C77)</f>
        <v>124412.1</v>
      </c>
      <c r="D78" s="100">
        <f>SUM(D68:D77)</f>
        <v>88521.38</v>
      </c>
      <c r="E78" s="100">
        <f>SUM(E68:E77)</f>
        <v>209660.16</v>
      </c>
      <c r="F78" s="100">
        <f>SUM(F68:F77)</f>
        <v>225484.21</v>
      </c>
      <c r="G78" s="100">
        <f>SUM(G68:G77)</f>
        <v>299824.77</v>
      </c>
      <c r="H78" s="100">
        <f>SUM(H68:H77)</f>
        <v>360007.04</v>
      </c>
      <c r="I78" s="100">
        <f>SUM(I68:I77)</f>
        <v>366012.92</v>
      </c>
      <c r="J78" s="101">
        <f>SUM(J68:J77)</f>
        <v>504267.31</v>
      </c>
    </row>
    <row r="79" spans="1:10" ht="15">
      <c r="A79" s="29" t="s">
        <v>83</v>
      </c>
      <c r="B79" s="28" t="s">
        <v>82</v>
      </c>
      <c r="C79" s="102"/>
      <c r="D79" s="103"/>
      <c r="E79" s="94"/>
      <c r="F79" s="94"/>
      <c r="G79" s="94"/>
      <c r="H79" s="94"/>
      <c r="I79" s="94"/>
      <c r="J79" s="95"/>
    </row>
    <row r="80" spans="1:10" ht="15">
      <c r="A80" s="29" t="s">
        <v>85</v>
      </c>
      <c r="B80" s="28" t="s">
        <v>84</v>
      </c>
      <c r="C80" s="96">
        <v>93993.99</v>
      </c>
      <c r="D80" s="97">
        <v>112669.52</v>
      </c>
      <c r="E80" s="97">
        <v>100063.49</v>
      </c>
      <c r="F80" s="97">
        <v>112669.52</v>
      </c>
      <c r="G80" s="97">
        <v>120537.34</v>
      </c>
      <c r="H80" s="97">
        <v>112669.52</v>
      </c>
      <c r="I80" s="97">
        <v>209147.86</v>
      </c>
      <c r="J80" s="98">
        <v>112669.52</v>
      </c>
    </row>
    <row r="81" spans="1:10" ht="15">
      <c r="A81" s="29" t="s">
        <v>86</v>
      </c>
      <c r="B81" s="28" t="s">
        <v>0</v>
      </c>
      <c r="C81" s="93"/>
      <c r="D81" s="94"/>
      <c r="E81" s="94"/>
      <c r="F81" s="94"/>
      <c r="G81" s="94"/>
      <c r="H81" s="94"/>
      <c r="I81" s="94"/>
      <c r="J81" s="95"/>
    </row>
    <row r="82" spans="1:10" ht="15">
      <c r="A82" s="29" t="s">
        <v>87</v>
      </c>
      <c r="B82" s="28" t="s">
        <v>1</v>
      </c>
      <c r="C82" s="93"/>
      <c r="D82" s="94"/>
      <c r="E82" s="94"/>
      <c r="F82" s="94"/>
      <c r="G82" s="94"/>
      <c r="H82" s="94"/>
      <c r="I82" s="94"/>
      <c r="J82" s="95"/>
    </row>
    <row r="83" spans="1:10" ht="15">
      <c r="A83" s="29" t="s">
        <v>89</v>
      </c>
      <c r="B83" s="28" t="s">
        <v>88</v>
      </c>
      <c r="C83" s="104"/>
      <c r="D83" s="105"/>
      <c r="E83" s="105"/>
      <c r="F83" s="105"/>
      <c r="G83" s="105"/>
      <c r="H83" s="105"/>
      <c r="I83" s="105"/>
      <c r="J83" s="106"/>
    </row>
    <row r="84" spans="1:10" ht="15">
      <c r="A84" s="31" t="s">
        <v>81</v>
      </c>
      <c r="B84" s="34" t="s">
        <v>126</v>
      </c>
      <c r="C84" s="99">
        <f>SUM(C79:C83)</f>
        <v>93993.99</v>
      </c>
      <c r="D84" s="100">
        <f>SUM(D79:D83)</f>
        <v>112669.52</v>
      </c>
      <c r="E84" s="100">
        <f>SUM(E79:E83)</f>
        <v>100063.49</v>
      </c>
      <c r="F84" s="100">
        <f>SUM(F79:F83)</f>
        <v>112669.52</v>
      </c>
      <c r="G84" s="100">
        <f>SUM(G79:G83)</f>
        <v>120537.34</v>
      </c>
      <c r="H84" s="100">
        <f>SUM(H79:H83)</f>
        <v>112669.52</v>
      </c>
      <c r="I84" s="100">
        <f>SUM(I79:I83)</f>
        <v>209147.86</v>
      </c>
      <c r="J84" s="101">
        <f>SUM(J79:J83)</f>
        <v>112669.52</v>
      </c>
    </row>
    <row r="85" spans="1:10" ht="15">
      <c r="A85" s="29" t="s">
        <v>92</v>
      </c>
      <c r="B85" s="28" t="s">
        <v>91</v>
      </c>
      <c r="C85" s="107"/>
      <c r="D85" s="108"/>
      <c r="E85" s="108"/>
      <c r="F85" s="108"/>
      <c r="G85" s="108"/>
      <c r="H85" s="108"/>
      <c r="I85" s="108"/>
      <c r="J85" s="109"/>
    </row>
    <row r="86" spans="1:10" ht="15">
      <c r="A86" s="29" t="s">
        <v>94</v>
      </c>
      <c r="B86" s="28" t="s">
        <v>93</v>
      </c>
      <c r="C86" s="107"/>
      <c r="D86" s="108"/>
      <c r="E86" s="108"/>
      <c r="F86" s="108"/>
      <c r="G86" s="108"/>
      <c r="H86" s="108"/>
      <c r="I86" s="108"/>
      <c r="J86" s="109"/>
    </row>
    <row r="87" spans="1:10" ht="15">
      <c r="A87" s="29" t="s">
        <v>96</v>
      </c>
      <c r="B87" s="28" t="s">
        <v>95</v>
      </c>
      <c r="C87" s="107"/>
      <c r="D87" s="108"/>
      <c r="E87" s="108"/>
      <c r="F87" s="108"/>
      <c r="G87" s="108"/>
      <c r="H87" s="108"/>
      <c r="I87" s="108"/>
      <c r="J87" s="109"/>
    </row>
    <row r="88" spans="1:10" ht="15">
      <c r="A88" s="29" t="s">
        <v>98</v>
      </c>
      <c r="B88" s="28" t="s">
        <v>97</v>
      </c>
      <c r="C88" s="93"/>
      <c r="D88" s="94"/>
      <c r="E88" s="94"/>
      <c r="F88" s="94"/>
      <c r="G88" s="94"/>
      <c r="H88" s="94"/>
      <c r="I88" s="94"/>
      <c r="J88" s="95"/>
    </row>
    <row r="89" spans="1:10" ht="15">
      <c r="A89" s="31" t="s">
        <v>90</v>
      </c>
      <c r="B89" s="34" t="s">
        <v>125</v>
      </c>
      <c r="C89" s="99">
        <f>SUM(C85:C88)</f>
        <v>0</v>
      </c>
      <c r="D89" s="110">
        <f>SUM(D85:D88)</f>
        <v>0</v>
      </c>
      <c r="E89" s="110">
        <f>SUM(E85:E88)</f>
        <v>0</v>
      </c>
      <c r="F89" s="110">
        <f>SUM(F85:F88)</f>
        <v>0</v>
      </c>
      <c r="G89" s="110">
        <f>SUM(G85:G88)</f>
        <v>0</v>
      </c>
      <c r="H89" s="110">
        <f>SUM(H85:H88)</f>
        <v>0</v>
      </c>
      <c r="I89" s="110">
        <f>SUM(I85:I88)</f>
        <v>0</v>
      </c>
      <c r="J89" s="111">
        <f>SUM(J85:J88)</f>
        <v>0</v>
      </c>
    </row>
    <row r="90" spans="1:10" ht="15">
      <c r="A90" s="29" t="s">
        <v>101</v>
      </c>
      <c r="B90" s="28" t="s">
        <v>100</v>
      </c>
      <c r="C90" s="107"/>
      <c r="D90" s="108"/>
      <c r="E90" s="108"/>
      <c r="F90" s="108"/>
      <c r="G90" s="108"/>
      <c r="H90" s="108"/>
      <c r="I90" s="108"/>
      <c r="J90" s="109"/>
    </row>
    <row r="91" spans="1:10" ht="15">
      <c r="A91" s="29" t="s">
        <v>103</v>
      </c>
      <c r="B91" s="28" t="s">
        <v>102</v>
      </c>
      <c r="C91" s="107"/>
      <c r="D91" s="108"/>
      <c r="E91" s="108"/>
      <c r="F91" s="108"/>
      <c r="G91" s="108"/>
      <c r="H91" s="108"/>
      <c r="I91" s="108"/>
      <c r="J91" s="109"/>
    </row>
    <row r="92" spans="1:10" ht="15">
      <c r="A92" s="29" t="s">
        <v>105</v>
      </c>
      <c r="B92" s="28" t="s">
        <v>104</v>
      </c>
      <c r="C92" s="107">
        <v>4064.93</v>
      </c>
      <c r="D92" s="108">
        <v>0</v>
      </c>
      <c r="E92" s="108">
        <v>15102.32</v>
      </c>
      <c r="F92" s="108">
        <v>12140</v>
      </c>
      <c r="G92" s="108">
        <v>15102.32</v>
      </c>
      <c r="H92" s="108">
        <v>12140</v>
      </c>
      <c r="I92" s="108">
        <v>22121.65</v>
      </c>
      <c r="J92" s="109">
        <v>24280</v>
      </c>
    </row>
    <row r="93" spans="1:10" ht="15">
      <c r="A93" s="29" t="s">
        <v>107</v>
      </c>
      <c r="B93" s="28" t="s">
        <v>106</v>
      </c>
      <c r="C93" s="107"/>
      <c r="D93" s="108"/>
      <c r="E93" s="108"/>
      <c r="F93" s="108"/>
      <c r="G93" s="108"/>
      <c r="H93" s="108"/>
      <c r="I93" s="108"/>
      <c r="J93" s="109"/>
    </row>
    <row r="94" spans="1:10" ht="15">
      <c r="A94" s="29" t="s">
        <v>109</v>
      </c>
      <c r="B94" s="28" t="s">
        <v>108</v>
      </c>
      <c r="C94" s="107"/>
      <c r="D94" s="108"/>
      <c r="E94" s="108"/>
      <c r="F94" s="108"/>
      <c r="G94" s="108"/>
      <c r="H94" s="108"/>
      <c r="I94" s="108"/>
      <c r="J94" s="109"/>
    </row>
    <row r="95" spans="1:10" ht="15">
      <c r="A95" s="31" t="s">
        <v>99</v>
      </c>
      <c r="B95" s="34" t="s">
        <v>124</v>
      </c>
      <c r="C95" s="112">
        <f>SUM(C90:C94)</f>
        <v>4064.93</v>
      </c>
      <c r="D95" s="110">
        <f>SUM(D90:D94)</f>
        <v>0</v>
      </c>
      <c r="E95" s="110">
        <f>SUM(E90:E94)</f>
        <v>15102.32</v>
      </c>
      <c r="F95" s="110">
        <f>SUM(F90:F94)</f>
        <v>12140</v>
      </c>
      <c r="G95" s="110">
        <f>SUM(G90:G94)</f>
        <v>15102.32</v>
      </c>
      <c r="H95" s="110">
        <f>SUM(H90:H94)</f>
        <v>12140</v>
      </c>
      <c r="I95" s="110">
        <f>SUM(I90:I94)</f>
        <v>22121.65</v>
      </c>
      <c r="J95" s="111">
        <f>SUM(J90:J94)</f>
        <v>24280</v>
      </c>
    </row>
    <row r="96" spans="1:10" ht="30">
      <c r="A96" s="31" t="s">
        <v>168</v>
      </c>
      <c r="B96" s="40" t="s">
        <v>128</v>
      </c>
      <c r="C96" s="113"/>
      <c r="D96" s="114"/>
      <c r="E96" s="114"/>
      <c r="F96" s="114"/>
      <c r="G96" s="114"/>
      <c r="H96" s="114"/>
      <c r="I96" s="114"/>
      <c r="J96" s="115"/>
    </row>
    <row r="97" spans="1:10" ht="15">
      <c r="A97" s="29" t="s">
        <v>112</v>
      </c>
      <c r="B97" s="28" t="s">
        <v>111</v>
      </c>
      <c r="C97" s="107">
        <v>4558.9</v>
      </c>
      <c r="D97" s="108">
        <v>6279.78</v>
      </c>
      <c r="E97" s="108">
        <v>11970.56</v>
      </c>
      <c r="F97" s="108">
        <v>50137.14</v>
      </c>
      <c r="G97" s="108">
        <v>19689.6</v>
      </c>
      <c r="H97" s="108">
        <v>93994.5</v>
      </c>
      <c r="I97" s="108">
        <v>23183.03</v>
      </c>
      <c r="J97" s="109">
        <v>143520.98</v>
      </c>
    </row>
    <row r="98" spans="1:10" ht="15">
      <c r="A98" s="29" t="s">
        <v>114</v>
      </c>
      <c r="B98" s="28" t="s">
        <v>113</v>
      </c>
      <c r="C98" s="107">
        <v>8306.61</v>
      </c>
      <c r="D98" s="108">
        <v>27650.43</v>
      </c>
      <c r="E98" s="108">
        <v>22412.97</v>
      </c>
      <c r="F98" s="108">
        <v>73795.88</v>
      </c>
      <c r="G98" s="108">
        <v>27437.12</v>
      </c>
      <c r="H98" s="108">
        <v>119941.33</v>
      </c>
      <c r="I98" s="108">
        <v>34417.23</v>
      </c>
      <c r="J98" s="109">
        <v>166086.79</v>
      </c>
    </row>
    <row r="99" spans="1:10" ht="15.75">
      <c r="A99" s="31" t="s">
        <v>110</v>
      </c>
      <c r="B99" s="34" t="s">
        <v>123</v>
      </c>
      <c r="C99" s="116">
        <f>+C97+C98</f>
        <v>12865.51</v>
      </c>
      <c r="D99" s="117">
        <f>+D97+D98</f>
        <v>33930.21</v>
      </c>
      <c r="E99" s="117">
        <f>+E97+E98</f>
        <v>34383.53</v>
      </c>
      <c r="F99" s="117">
        <f>+F97+F98</f>
        <v>123933.02</v>
      </c>
      <c r="G99" s="117">
        <f>+G97+G98</f>
        <v>47126.72</v>
      </c>
      <c r="H99" s="117">
        <f>+H97+H98</f>
        <v>213935.83</v>
      </c>
      <c r="I99" s="117">
        <f>+I97+I98</f>
        <v>57600.26</v>
      </c>
      <c r="J99" s="118">
        <f>+J97+J98</f>
        <v>309607.77</v>
      </c>
    </row>
    <row r="100" spans="1:10" ht="18.75">
      <c r="A100" s="41" t="s">
        <v>137</v>
      </c>
      <c r="B100" s="37" t="s">
        <v>144</v>
      </c>
      <c r="C100" s="119"/>
      <c r="D100" s="120">
        <v>0</v>
      </c>
      <c r="E100" s="120"/>
      <c r="F100" s="120">
        <v>0</v>
      </c>
      <c r="G100" s="120"/>
      <c r="H100" s="120">
        <v>0</v>
      </c>
      <c r="I100" s="120"/>
      <c r="J100" s="121">
        <v>0</v>
      </c>
    </row>
    <row r="101" spans="1:10" ht="16.5">
      <c r="A101" s="193" t="s">
        <v>132</v>
      </c>
      <c r="B101" s="194"/>
      <c r="C101" s="122">
        <f>+C100+C99+C96+C95+C89+C84+C78</f>
        <v>235336.53</v>
      </c>
      <c r="D101" s="123">
        <f>+D100+D99+D96+D95+D89+D84+D78</f>
        <v>235121.11</v>
      </c>
      <c r="E101" s="123">
        <f>+E100+E99+E96+E95+E89+E84+E78</f>
        <v>359209.5</v>
      </c>
      <c r="F101" s="123">
        <f>+F100+F99+F96+F95+F89+F84+F78</f>
        <v>474226.75</v>
      </c>
      <c r="G101" s="123">
        <f>+G100+G99+G96+G95+G89+G84+G78</f>
        <v>482591.15</v>
      </c>
      <c r="H101" s="123">
        <f>+H100+H99+H96+H95+H89+H84+H78</f>
        <v>698752.39</v>
      </c>
      <c r="I101" s="123">
        <f>+I100+I99+I96+I95+I89+I84+I78</f>
        <v>654882.69</v>
      </c>
      <c r="J101" s="124">
        <f>+J100+J99+J96+J95+J89+J84+J78</f>
        <v>950824.6</v>
      </c>
    </row>
    <row r="102" spans="1:10" ht="16.5">
      <c r="A102" s="193" t="s">
        <v>162</v>
      </c>
      <c r="B102" s="194"/>
      <c r="C102" s="2"/>
      <c r="D102" s="87">
        <v>0</v>
      </c>
      <c r="E102" s="3"/>
      <c r="F102" s="87">
        <v>0</v>
      </c>
      <c r="G102" s="3"/>
      <c r="H102" s="87">
        <v>0</v>
      </c>
      <c r="I102" s="3"/>
      <c r="J102" s="89">
        <v>0</v>
      </c>
    </row>
    <row r="103" spans="1:10" ht="16.5">
      <c r="A103" s="17"/>
      <c r="B103" s="42"/>
      <c r="C103" s="43"/>
      <c r="D103" s="43"/>
      <c r="E103" s="43"/>
      <c r="F103" s="43"/>
      <c r="G103" s="43"/>
      <c r="H103" s="43"/>
      <c r="I103" s="43"/>
      <c r="J103" s="44"/>
    </row>
    <row r="104" spans="1:10" ht="16.5">
      <c r="A104" s="45"/>
      <c r="B104" s="46" t="s">
        <v>129</v>
      </c>
      <c r="C104" s="123">
        <f>+C62-C101</f>
        <v>196968.51</v>
      </c>
      <c r="D104" s="123">
        <f>+D62-D101</f>
        <v>195987.51</v>
      </c>
      <c r="E104" s="123">
        <f>+E62-E101</f>
        <v>192022.83</v>
      </c>
      <c r="F104" s="123">
        <f>+F62-F101</f>
        <v>187354.21</v>
      </c>
      <c r="G104" s="123">
        <f>+G62-G101</f>
        <v>180886.53</v>
      </c>
      <c r="H104" s="123">
        <f>+H62-H101</f>
        <v>193300.91</v>
      </c>
      <c r="I104" s="123">
        <f>+I62-I101</f>
        <v>198963.08</v>
      </c>
      <c r="J104" s="124">
        <f>+J62-J101</f>
        <v>177286.6</v>
      </c>
    </row>
    <row r="105" spans="1:10" s="23" customFormat="1" ht="16.5">
      <c r="A105" s="45"/>
      <c r="B105" s="46" t="s">
        <v>163</v>
      </c>
      <c r="C105" s="4"/>
      <c r="D105" s="127">
        <f>+D63-D102</f>
        <v>0</v>
      </c>
      <c r="E105" s="5"/>
      <c r="F105" s="127">
        <f>+F63-F102</f>
        <v>0</v>
      </c>
      <c r="G105" s="5"/>
      <c r="H105" s="127">
        <f>+H63-H102</f>
        <v>0</v>
      </c>
      <c r="I105" s="5"/>
      <c r="J105" s="125">
        <f>+J63-J102</f>
        <v>0</v>
      </c>
    </row>
    <row r="106" spans="1:10" s="23" customFormat="1" ht="16.5">
      <c r="A106" s="47"/>
      <c r="B106" s="46" t="s">
        <v>134</v>
      </c>
      <c r="C106" s="123">
        <v>0</v>
      </c>
      <c r="D106" s="123">
        <f>IF(D104&lt;0,-D104,0)</f>
        <v>0</v>
      </c>
      <c r="E106" s="123">
        <v>0</v>
      </c>
      <c r="F106" s="123">
        <f>IF(F104&lt;0,-F104,0)</f>
        <v>0</v>
      </c>
      <c r="G106" s="123">
        <v>0</v>
      </c>
      <c r="H106" s="123">
        <f>IF(H104&lt;0,-H104,0)</f>
        <v>0</v>
      </c>
      <c r="I106" s="123">
        <v>0</v>
      </c>
      <c r="J106" s="126">
        <f>IF(J104&lt;0,-J104,0)</f>
        <v>0</v>
      </c>
    </row>
    <row r="107" spans="1:10" s="48" customFormat="1" ht="21" customHeight="1">
      <c r="A107" s="207" t="s">
        <v>149</v>
      </c>
      <c r="B107" s="207"/>
      <c r="C107" s="207"/>
      <c r="D107" s="207"/>
      <c r="E107" s="207"/>
      <c r="F107" s="207"/>
      <c r="G107" s="207"/>
      <c r="H107" s="207"/>
      <c r="I107" s="207"/>
      <c r="J107" s="207"/>
    </row>
    <row r="108" spans="1:10" s="48" customFormat="1" ht="21" customHeight="1">
      <c r="A108" s="208" t="s">
        <v>151</v>
      </c>
      <c r="B108" s="208"/>
      <c r="C108" s="208"/>
      <c r="D108" s="208"/>
      <c r="E108" s="208"/>
      <c r="F108" s="208"/>
      <c r="G108" s="208"/>
      <c r="H108" s="208"/>
      <c r="I108" s="208"/>
      <c r="J108" s="208"/>
    </row>
    <row r="109" spans="1:10" s="48" customFormat="1" ht="21" customHeight="1">
      <c r="A109" s="198" t="s">
        <v>167</v>
      </c>
      <c r="B109" s="198"/>
      <c r="C109" s="198"/>
      <c r="D109" s="198"/>
      <c r="E109" s="198"/>
      <c r="F109" s="198"/>
      <c r="G109" s="198"/>
      <c r="H109" s="198"/>
      <c r="I109" s="198"/>
      <c r="J109" s="198"/>
    </row>
    <row r="110" ht="15" customHeight="1">
      <c r="A110" s="48"/>
    </row>
    <row r="111" ht="15" customHeight="1">
      <c r="A111" s="48"/>
    </row>
    <row r="112" ht="15" customHeight="1">
      <c r="A112" s="48"/>
    </row>
    <row r="113" ht="15" customHeight="1">
      <c r="A113" s="48"/>
    </row>
    <row r="114" ht="15" customHeight="1">
      <c r="A114" s="48"/>
    </row>
    <row r="115" ht="15" customHeight="1">
      <c r="A115" s="48"/>
    </row>
    <row r="116" ht="15" customHeight="1">
      <c r="A116" s="48"/>
    </row>
    <row r="117" ht="15" customHeight="1">
      <c r="A117" s="48"/>
    </row>
    <row r="118" ht="15" customHeight="1">
      <c r="A118" s="48"/>
    </row>
    <row r="119" ht="15" customHeight="1">
      <c r="A119" s="48"/>
    </row>
    <row r="120" ht="15" customHeight="1">
      <c r="A120" s="48"/>
    </row>
    <row r="121" ht="15" customHeight="1">
      <c r="A121" s="48"/>
    </row>
    <row r="122" ht="15" customHeight="1">
      <c r="A122" s="48"/>
    </row>
    <row r="123" ht="15" customHeight="1">
      <c r="A123" s="48"/>
    </row>
    <row r="124" ht="15" customHeight="1">
      <c r="A124" s="48"/>
    </row>
    <row r="125" ht="15" customHeight="1">
      <c r="A125" s="48"/>
    </row>
    <row r="126" ht="15" customHeight="1">
      <c r="A126" s="48"/>
    </row>
    <row r="127" ht="15" customHeight="1">
      <c r="A127" s="48"/>
    </row>
    <row r="128" ht="15" customHeight="1">
      <c r="A128" s="48"/>
    </row>
    <row r="129" ht="15" customHeight="1">
      <c r="A129" s="48"/>
    </row>
    <row r="130" ht="15" customHeight="1">
      <c r="A130" s="48"/>
    </row>
    <row r="131" ht="15" customHeight="1">
      <c r="A131" s="48"/>
    </row>
    <row r="132" ht="15" customHeight="1">
      <c r="A132" s="48"/>
    </row>
    <row r="133" ht="15" customHeight="1">
      <c r="A133" s="48"/>
    </row>
    <row r="134" ht="15" customHeight="1">
      <c r="A134" s="48"/>
    </row>
    <row r="135" ht="15" customHeight="1">
      <c r="A135" s="48"/>
    </row>
    <row r="136" ht="15" customHeight="1">
      <c r="A136" s="48"/>
    </row>
    <row r="137" ht="15" customHeight="1">
      <c r="A137" s="48"/>
    </row>
    <row r="138" ht="15" customHeight="1">
      <c r="A138" s="48"/>
    </row>
    <row r="139" ht="15" customHeight="1">
      <c r="A139" s="48"/>
    </row>
    <row r="140" ht="15" customHeight="1">
      <c r="A140" s="48"/>
    </row>
    <row r="141" ht="15" customHeight="1">
      <c r="A141" s="48"/>
    </row>
    <row r="142" ht="15" customHeight="1">
      <c r="A142" s="48"/>
    </row>
    <row r="143" ht="15" customHeight="1">
      <c r="A143" s="48"/>
    </row>
    <row r="144" ht="15" customHeight="1">
      <c r="A144" s="48"/>
    </row>
    <row r="145" ht="15" customHeight="1">
      <c r="A145" s="48"/>
    </row>
    <row r="146" ht="15" customHeight="1">
      <c r="A146" s="48"/>
    </row>
    <row r="147" ht="15" customHeight="1">
      <c r="A147" s="48"/>
    </row>
    <row r="148" ht="15" customHeight="1">
      <c r="A148" s="48"/>
    </row>
    <row r="149" ht="15" customHeight="1">
      <c r="A149" s="48"/>
    </row>
    <row r="150" ht="15" customHeight="1">
      <c r="A150" s="48"/>
    </row>
    <row r="151" ht="15" customHeight="1">
      <c r="A151" s="48"/>
    </row>
    <row r="152" ht="15" customHeight="1">
      <c r="A152" s="48"/>
    </row>
    <row r="153" ht="15" customHeight="1">
      <c r="A153" s="48"/>
    </row>
    <row r="154" ht="15" customHeight="1">
      <c r="A154" s="48"/>
    </row>
    <row r="155" ht="15" customHeight="1">
      <c r="A155" s="48"/>
    </row>
    <row r="156" ht="15" customHeight="1">
      <c r="A156" s="48"/>
    </row>
    <row r="157" ht="15" customHeight="1">
      <c r="A157" s="48"/>
    </row>
    <row r="158" ht="15" customHeight="1">
      <c r="A158" s="48"/>
    </row>
    <row r="159" ht="15" customHeight="1">
      <c r="A159" s="48"/>
    </row>
    <row r="160" ht="15" customHeight="1">
      <c r="A160" s="48"/>
    </row>
    <row r="161" ht="15" customHeight="1">
      <c r="A161" s="48"/>
    </row>
    <row r="162" ht="15" customHeight="1">
      <c r="A162" s="48"/>
    </row>
    <row r="163" ht="15" customHeight="1">
      <c r="A163" s="48"/>
    </row>
    <row r="164" ht="15" customHeight="1">
      <c r="A164" s="48"/>
    </row>
    <row r="165" ht="15" customHeight="1">
      <c r="A165" s="48"/>
    </row>
    <row r="166" ht="15" customHeight="1">
      <c r="A166" s="48"/>
    </row>
    <row r="167" ht="15" customHeight="1">
      <c r="A167" s="48"/>
    </row>
    <row r="168" ht="15" customHeight="1">
      <c r="A168" s="48"/>
    </row>
    <row r="169" ht="15" customHeight="1">
      <c r="A169" s="48"/>
    </row>
    <row r="170" ht="15" customHeight="1">
      <c r="A170" s="48"/>
    </row>
    <row r="171" ht="15" customHeight="1">
      <c r="A171" s="48"/>
    </row>
    <row r="172" ht="15" customHeight="1">
      <c r="A172" s="48"/>
    </row>
    <row r="173" ht="15" customHeight="1">
      <c r="A173" s="48"/>
    </row>
    <row r="174" ht="15" customHeight="1">
      <c r="A174" s="48"/>
    </row>
    <row r="175" ht="15" customHeight="1">
      <c r="A175" s="48"/>
    </row>
    <row r="176" ht="15" customHeight="1">
      <c r="A176" s="48"/>
    </row>
    <row r="177" ht="15" customHeight="1">
      <c r="A177" s="48"/>
    </row>
    <row r="178" ht="15" customHeight="1">
      <c r="A178" s="48"/>
    </row>
    <row r="179" ht="15" customHeight="1">
      <c r="A179" s="48"/>
    </row>
    <row r="180" ht="15" customHeight="1">
      <c r="A180" s="48"/>
    </row>
    <row r="181" ht="15" customHeight="1">
      <c r="A181" s="48"/>
    </row>
    <row r="182" ht="15" customHeight="1">
      <c r="A182" s="48"/>
    </row>
    <row r="183" ht="15" customHeight="1">
      <c r="A183" s="48"/>
    </row>
    <row r="184" ht="15" customHeight="1">
      <c r="A184" s="48"/>
    </row>
    <row r="185" ht="15" customHeight="1">
      <c r="A185" s="48"/>
    </row>
    <row r="186" ht="15" customHeight="1">
      <c r="A186" s="48"/>
    </row>
    <row r="187" ht="15" customHeight="1">
      <c r="A187" s="48"/>
    </row>
    <row r="188" ht="15" customHeight="1">
      <c r="A188" s="48"/>
    </row>
    <row r="189" ht="15" customHeight="1">
      <c r="A189" s="48"/>
    </row>
    <row r="190" ht="15" customHeight="1">
      <c r="A190" s="48"/>
    </row>
    <row r="191" ht="15" customHeight="1">
      <c r="A191" s="48"/>
    </row>
    <row r="192" ht="15" customHeight="1">
      <c r="A192" s="48"/>
    </row>
    <row r="193" ht="15" customHeight="1">
      <c r="A193" s="48"/>
    </row>
    <row r="194" ht="15" customHeight="1">
      <c r="A194" s="48"/>
    </row>
    <row r="195" ht="15" customHeight="1">
      <c r="A195" s="48"/>
    </row>
    <row r="196" ht="15" customHeight="1">
      <c r="A196" s="48"/>
    </row>
    <row r="197" ht="15" customHeight="1">
      <c r="A197" s="48"/>
    </row>
    <row r="198" ht="15" customHeight="1">
      <c r="A198" s="48"/>
    </row>
    <row r="199" ht="15" customHeight="1">
      <c r="A199" s="48"/>
    </row>
    <row r="200" ht="15" customHeight="1">
      <c r="A200" s="48"/>
    </row>
    <row r="201" ht="15" customHeight="1">
      <c r="A201" s="48"/>
    </row>
    <row r="202" ht="15" customHeight="1">
      <c r="A202" s="48"/>
    </row>
    <row r="203" ht="15" customHeight="1">
      <c r="A203" s="48"/>
    </row>
    <row r="204" ht="15" customHeight="1">
      <c r="A204" s="48"/>
    </row>
  </sheetData>
  <sheetProtection password="D3C7" sheet="1" objects="1" scenarios="1"/>
  <mergeCells count="31">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s>
  <pageMargins left="0.31496062992126" right="0.118110236220472" top="0.15748031496063" bottom="0" header="0" footer="0"/>
  <pageSetup fitToHeight="2" horizontalDpi="600" verticalDpi="600" orientation="landscape" paperSize="9" scale="1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5"/>
  <sheetViews>
    <sheetView showGridLines="0" zoomScale="85" zoomScaleNormal="85" workbookViewId="0" topLeftCell="A1"/>
  </sheetViews>
  <sheetFormatPr defaultColWidth="12.5703125" defaultRowHeight="15" customHeight="1"/>
  <cols>
    <col min="1" max="1" width="15.7142857142857" style="48" customWidth="1"/>
    <col min="2" max="2" width="65.8571428571429" style="48" customWidth="1"/>
    <col min="3" max="3" width="37.1428571428571" style="48" customWidth="1"/>
    <col min="4" max="4" width="35.4285714285714" style="48" bestFit="1" customWidth="1"/>
    <col min="5" max="5" width="34.8571428571429" style="48" bestFit="1" customWidth="1"/>
    <col min="6" max="6" width="14" style="48" bestFit="1" customWidth="1"/>
    <col min="7" max="7" width="20.8571428571429" style="7" customWidth="1"/>
    <col min="8" max="8" width="22" style="7" customWidth="1"/>
    <col min="9" max="9" width="20.1428571428571" style="7" customWidth="1"/>
    <col min="10" max="10" width="21.8571428571429" style="7" customWidth="1"/>
    <col min="11" max="11" width="19.8571428571429" style="7" customWidth="1"/>
    <col min="12" max="12" width="23" style="7" customWidth="1"/>
    <col min="13" max="13" width="21.7142857142857" style="7" customWidth="1"/>
    <col min="14" max="14" width="23.5714285714286" style="7" customWidth="1"/>
    <col min="15" max="16384" width="12.5714285714286" style="7" customWidth="1"/>
  </cols>
  <sheetData>
    <row r="1" spans="1:14" ht="53.45" customHeight="1">
      <c r="A1" s="135"/>
      <c r="B1" s="202" t="s">
        <v>146</v>
      </c>
      <c r="C1" s="202"/>
      <c r="D1" s="202"/>
      <c r="E1" s="202"/>
      <c r="F1" s="202"/>
      <c r="G1" s="202"/>
      <c r="H1" s="202"/>
      <c r="I1" s="202"/>
      <c r="J1" s="202"/>
      <c r="K1" s="202"/>
      <c r="L1" s="202"/>
      <c r="M1" s="202"/>
      <c r="N1" s="202"/>
    </row>
    <row r="2" spans="1:14" ht="16.5" customHeight="1">
      <c r="A2" s="6"/>
      <c r="B2" s="202"/>
      <c r="C2" s="202"/>
      <c r="D2" s="202"/>
      <c r="E2" s="202"/>
      <c r="F2" s="202"/>
      <c r="G2" s="202"/>
      <c r="H2" s="202"/>
      <c r="I2" s="202"/>
      <c r="J2" s="202"/>
      <c r="K2" s="202"/>
      <c r="L2" s="202"/>
      <c r="M2" s="202"/>
      <c r="N2" s="202"/>
    </row>
    <row r="3" spans="1:14" s="23" customFormat="1" ht="30" customHeight="1">
      <c r="A3" s="215" t="s">
        <v>145</v>
      </c>
      <c r="B3" s="215"/>
      <c r="C3" s="215"/>
      <c r="D3" s="215"/>
      <c r="E3" s="215"/>
      <c r="F3" s="215"/>
      <c r="G3" s="215"/>
      <c r="H3" s="215"/>
      <c r="I3" s="215"/>
      <c r="J3" s="215"/>
      <c r="K3" s="215"/>
      <c r="L3" s="215"/>
      <c r="M3" s="215"/>
      <c r="N3" s="215"/>
    </row>
    <row r="4" spans="1:14" s="23" customFormat="1" ht="15" customHeight="1">
      <c r="A4" s="215" t="s">
        <v>150</v>
      </c>
      <c r="B4" s="215"/>
      <c r="C4" s="215"/>
      <c r="D4" s="215"/>
      <c r="E4" s="215"/>
      <c r="F4" s="215"/>
      <c r="G4" s="215"/>
      <c r="H4" s="215"/>
      <c r="I4" s="215"/>
      <c r="J4" s="215"/>
      <c r="K4" s="215"/>
      <c r="L4" s="215"/>
      <c r="M4" s="215"/>
      <c r="N4" s="215"/>
    </row>
    <row r="5" spans="1:14" s="23" customFormat="1" ht="15" customHeight="1">
      <c r="A5" s="216" t="s">
        <v>164</v>
      </c>
      <c r="B5" s="216"/>
      <c r="C5" s="216"/>
      <c r="D5" s="216"/>
      <c r="E5" s="216"/>
      <c r="F5" s="216"/>
      <c r="G5" s="216"/>
      <c r="H5" s="216"/>
      <c r="I5" s="216"/>
      <c r="J5" s="216"/>
      <c r="K5" s="216"/>
      <c r="L5" s="216"/>
      <c r="M5" s="216"/>
      <c r="N5" s="216"/>
    </row>
    <row r="6" spans="1:14" s="23" customFormat="1" ht="15" customHeight="1">
      <c r="A6" s="215" t="s">
        <v>165</v>
      </c>
      <c r="B6" s="215"/>
      <c r="C6" s="215"/>
      <c r="D6" s="215"/>
      <c r="E6" s="215"/>
      <c r="F6" s="215"/>
      <c r="G6" s="215"/>
      <c r="H6" s="215"/>
      <c r="I6" s="215"/>
      <c r="J6" s="215"/>
      <c r="K6" s="215"/>
      <c r="L6" s="215"/>
      <c r="M6" s="215"/>
      <c r="N6" s="215"/>
    </row>
    <row r="7" spans="1:14" s="23" customFormat="1" ht="65.1" customHeight="1">
      <c r="A7" s="215" t="s">
        <v>153</v>
      </c>
      <c r="B7" s="215"/>
      <c r="C7" s="215"/>
      <c r="D7" s="215"/>
      <c r="E7" s="215"/>
      <c r="F7" s="215"/>
      <c r="G7" s="215"/>
      <c r="H7" s="215"/>
      <c r="I7" s="215"/>
      <c r="J7" s="215"/>
      <c r="K7" s="215"/>
      <c r="L7" s="215"/>
      <c r="M7" s="215"/>
      <c r="N7" s="215"/>
    </row>
    <row r="8" spans="1:14" s="23" customFormat="1" ht="15" customHeight="1">
      <c r="A8" s="215" t="s">
        <v>152</v>
      </c>
      <c r="B8" s="215"/>
      <c r="C8" s="215"/>
      <c r="D8" s="215"/>
      <c r="E8" s="215"/>
      <c r="F8" s="215"/>
      <c r="G8" s="215"/>
      <c r="H8" s="215"/>
      <c r="I8" s="215"/>
      <c r="J8" s="215"/>
      <c r="K8" s="215"/>
      <c r="L8" s="215"/>
      <c r="M8" s="215"/>
      <c r="N8" s="215"/>
    </row>
    <row r="9" spans="1:14" s="23" customFormat="1" ht="15" customHeight="1">
      <c r="A9" s="216" t="s">
        <v>166</v>
      </c>
      <c r="B9" s="216"/>
      <c r="C9" s="216"/>
      <c r="D9" s="216"/>
      <c r="E9" s="216"/>
      <c r="F9" s="216"/>
      <c r="G9" s="216"/>
      <c r="H9" s="216"/>
      <c r="I9" s="216"/>
      <c r="J9" s="216"/>
      <c r="K9" s="216"/>
      <c r="L9" s="216"/>
      <c r="M9" s="216"/>
      <c r="N9" s="216"/>
    </row>
    <row r="10" spans="1:14" s="10" customFormat="1" ht="18.75" customHeight="1">
      <c r="A10" s="8"/>
      <c r="B10" s="9"/>
      <c r="C10" s="9"/>
      <c r="D10" s="9"/>
      <c r="E10" s="9"/>
      <c r="F10" s="9"/>
      <c r="G10" s="9"/>
      <c r="H10" s="9"/>
      <c r="I10" s="9"/>
      <c r="J10" s="9"/>
      <c r="K10" s="9"/>
      <c r="L10" s="9"/>
      <c r="M10" s="9"/>
      <c r="N10" s="9"/>
    </row>
    <row r="11" spans="1:14" ht="15.6" customHeight="1">
      <c r="A11" s="184" t="s">
        <v>130</v>
      </c>
      <c r="B11" s="189" t="s">
        <v>131</v>
      </c>
      <c r="C11" s="189" t="s">
        <v>169</v>
      </c>
      <c r="D11" s="189" t="s">
        <v>170</v>
      </c>
      <c r="E11" s="189" t="s">
        <v>171</v>
      </c>
      <c r="F11" s="189" t="s">
        <v>172</v>
      </c>
      <c r="G11" s="199" t="s">
        <v>3</v>
      </c>
      <c r="H11" s="200"/>
      <c r="I11" s="200"/>
      <c r="J11" s="200"/>
      <c r="K11" s="200"/>
      <c r="L11" s="200"/>
      <c r="M11" s="200"/>
      <c r="N11" s="201"/>
    </row>
    <row r="12" spans="1:14" ht="33" customHeight="1">
      <c r="A12" s="211"/>
      <c r="B12" s="185"/>
      <c r="C12" s="185"/>
      <c r="D12" s="185"/>
      <c r="E12" s="185"/>
      <c r="F12" s="185"/>
      <c r="G12" s="191" t="s">
        <v>177</v>
      </c>
      <c r="H12" s="192"/>
      <c r="I12" s="203" t="s">
        <v>178</v>
      </c>
      <c r="J12" s="204"/>
      <c r="K12" s="205" t="s">
        <v>179</v>
      </c>
      <c r="L12" s="204"/>
      <c r="M12" s="205" t="s">
        <v>180</v>
      </c>
      <c r="N12" s="206"/>
    </row>
    <row r="13" spans="1:14" ht="37.5" customHeight="1">
      <c r="A13" s="212"/>
      <c r="B13" s="190"/>
      <c r="C13" s="190"/>
      <c r="D13" s="190"/>
      <c r="E13" s="190"/>
      <c r="F13" s="190"/>
      <c r="G13" s="11" t="s">
        <v>143</v>
      </c>
      <c r="H13" s="12" t="s">
        <v>181</v>
      </c>
      <c r="I13" s="13" t="s">
        <v>143</v>
      </c>
      <c r="J13" s="14" t="s">
        <v>156</v>
      </c>
      <c r="K13" s="15" t="s">
        <v>143</v>
      </c>
      <c r="L13" s="14" t="s">
        <v>156</v>
      </c>
      <c r="M13" s="15" t="s">
        <v>143</v>
      </c>
      <c r="N13" s="16" t="s">
        <v>4</v>
      </c>
    </row>
    <row r="14" spans="1:14" s="20" customFormat="1" ht="19.5" customHeight="1">
      <c r="A14" s="17"/>
      <c r="B14" s="18" t="s">
        <v>138</v>
      </c>
      <c r="C14" s="18"/>
      <c r="D14" s="18"/>
      <c r="E14" s="18"/>
      <c r="F14" s="18"/>
      <c r="G14" s="49">
        <v>263901.63</v>
      </c>
      <c r="H14" s="50">
        <v>317807.01</v>
      </c>
      <c r="I14" s="19"/>
      <c r="J14" s="19"/>
      <c r="K14" s="19"/>
      <c r="L14" s="19"/>
      <c r="M14" s="19"/>
      <c r="N14" s="19"/>
    </row>
    <row r="15" spans="1:14" s="23" customFormat="1" ht="16.5">
      <c r="A15" s="17"/>
      <c r="B15" s="21" t="s">
        <v>157</v>
      </c>
      <c r="C15" s="21"/>
      <c r="D15" s="21"/>
      <c r="E15" s="21"/>
      <c r="F15" s="21"/>
      <c r="G15" s="1"/>
      <c r="H15" s="50">
        <v>0</v>
      </c>
      <c r="I15" s="22"/>
      <c r="J15" s="22"/>
      <c r="K15" s="22"/>
      <c r="L15" s="22"/>
      <c r="M15" s="22"/>
      <c r="N15" s="22"/>
    </row>
    <row r="16" spans="1:14" s="23" customFormat="1" ht="16.5">
      <c r="A16" s="17"/>
      <c r="B16" s="24"/>
      <c r="C16" s="24"/>
      <c r="D16" s="24"/>
      <c r="E16" s="24"/>
      <c r="F16" s="24"/>
      <c r="G16" s="25"/>
      <c r="H16" s="25"/>
      <c r="I16" s="26"/>
      <c r="J16" s="26"/>
      <c r="K16" s="26"/>
      <c r="L16" s="26"/>
      <c r="M16" s="26"/>
      <c r="N16" s="26"/>
    </row>
    <row r="17" spans="1:14" s="23" customFormat="1" ht="15.75">
      <c r="A17" s="136" t="s">
        <v>7</v>
      </c>
      <c r="B17" s="137" t="s">
        <v>6</v>
      </c>
      <c r="C17" s="223"/>
      <c r="D17" s="223"/>
      <c r="E17" s="223"/>
      <c r="F17" s="229"/>
      <c r="G17" s="51">
        <v>35438.18</v>
      </c>
      <c r="H17" s="52">
        <f>SUM(H18:H22)</f>
        <v>20704.33</v>
      </c>
      <c r="I17" s="52">
        <v>69445.71</v>
      </c>
      <c r="J17" s="52">
        <f>SUM(J18:J22)</f>
        <v>88193.94</v>
      </c>
      <c r="K17" s="52">
        <v>108537.79</v>
      </c>
      <c r="L17" s="52">
        <f>SUM(L18:L22)</f>
        <v>155683.55</v>
      </c>
      <c r="M17" s="52">
        <v>160970.12</v>
      </c>
      <c r="N17" s="53">
        <f>SUM(N18:N22)</f>
        <v>223173.15</v>
      </c>
    </row>
    <row r="18" spans="1:14" s="23" customFormat="1" ht="15.75">
      <c r="A18" s="140"/>
      <c r="B18" s="217"/>
      <c r="C18" s="247" t="s">
        <v>188</v>
      </c>
      <c r="D18" s="247" t="s">
        <v>189</v>
      </c>
      <c r="E18" s="247" t="s">
        <v>190</v>
      </c>
      <c r="F18" s="249" t="s">
        <v>191</v>
      </c>
      <c r="G18" s="251"/>
      <c r="H18" s="254">
        <v>0</v>
      </c>
      <c r="I18" s="256"/>
      <c r="J18" s="254">
        <v>22333.33</v>
      </c>
      <c r="K18" s="256"/>
      <c r="L18" s="254">
        <v>44666.66</v>
      </c>
      <c r="M18" s="256"/>
      <c r="N18" s="259">
        <v>67000</v>
      </c>
    </row>
    <row r="19" spans="1:14" s="23" customFormat="1" ht="15.75">
      <c r="A19" s="140"/>
      <c r="B19" s="217"/>
      <c r="C19" s="260" t="s">
        <v>192</v>
      </c>
      <c r="D19" s="260" t="s">
        <v>189</v>
      </c>
      <c r="E19" s="260" t="s">
        <v>193</v>
      </c>
      <c r="F19" s="261" t="s">
        <v>191</v>
      </c>
      <c r="G19" s="263"/>
      <c r="H19" s="265">
        <v>2493.11</v>
      </c>
      <c r="I19" s="267"/>
      <c r="J19" s="265">
        <v>2995.41</v>
      </c>
      <c r="K19" s="267"/>
      <c r="L19" s="265">
        <v>3497.71</v>
      </c>
      <c r="M19" s="267"/>
      <c r="N19" s="269">
        <v>4000</v>
      </c>
    </row>
    <row r="20" spans="1:14" s="23" customFormat="1" ht="15.75">
      <c r="A20" s="140"/>
      <c r="B20" s="217"/>
      <c r="C20" s="260" t="s">
        <v>194</v>
      </c>
      <c r="D20" s="260" t="s">
        <v>195</v>
      </c>
      <c r="E20" s="260" t="s">
        <v>196</v>
      </c>
      <c r="F20" s="261" t="s">
        <v>191</v>
      </c>
      <c r="G20" s="263"/>
      <c r="H20" s="265">
        <v>4653.45</v>
      </c>
      <c r="I20" s="267"/>
      <c r="J20" s="265">
        <v>16768.97</v>
      </c>
      <c r="K20" s="267"/>
      <c r="L20" s="265">
        <v>28884.49</v>
      </c>
      <c r="M20" s="267"/>
      <c r="N20" s="269">
        <v>41000</v>
      </c>
    </row>
    <row r="21" spans="1:14" s="23" customFormat="1" ht="15.75">
      <c r="A21" s="140"/>
      <c r="B21" s="217"/>
      <c r="C21" s="260" t="s">
        <v>197</v>
      </c>
      <c r="D21" s="260" t="s">
        <v>198</v>
      </c>
      <c r="E21" s="260" t="s">
        <v>199</v>
      </c>
      <c r="F21" s="261" t="s">
        <v>191</v>
      </c>
      <c r="G21" s="263"/>
      <c r="H21" s="265">
        <v>13557.77</v>
      </c>
      <c r="I21" s="267"/>
      <c r="J21" s="265">
        <v>44996.23</v>
      </c>
      <c r="K21" s="267"/>
      <c r="L21" s="265">
        <v>76434.69</v>
      </c>
      <c r="M21" s="267"/>
      <c r="N21" s="269">
        <v>107873.15</v>
      </c>
    </row>
    <row r="22" spans="1:14" s="23" customFormat="1" ht="15.75">
      <c r="A22" s="140"/>
      <c r="B22" s="217"/>
      <c r="C22" s="220" t="s">
        <v>200</v>
      </c>
      <c r="D22" s="220" t="s">
        <v>201</v>
      </c>
      <c r="E22" s="220" t="s">
        <v>202</v>
      </c>
      <c r="F22" s="226" t="s">
        <v>191</v>
      </c>
      <c r="G22" s="232"/>
      <c r="H22" s="238">
        <v>0</v>
      </c>
      <c r="I22" s="236"/>
      <c r="J22" s="238">
        <v>1100</v>
      </c>
      <c r="K22" s="236"/>
      <c r="L22" s="238">
        <v>2200</v>
      </c>
      <c r="M22" s="236"/>
      <c r="N22" s="244">
        <v>3300</v>
      </c>
    </row>
    <row r="23" spans="1:14" ht="15">
      <c r="A23" s="140" t="s">
        <v>13</v>
      </c>
      <c r="B23" s="137" t="s">
        <v>12</v>
      </c>
      <c r="C23" s="222"/>
      <c r="D23" s="222"/>
      <c r="E23" s="222"/>
      <c r="F23" s="228"/>
      <c r="G23" s="58"/>
      <c r="H23" s="60">
        <f>SUM(H24:H25)</f>
        <v>0</v>
      </c>
      <c r="I23" s="60">
        <v>61527.02</v>
      </c>
      <c r="J23" s="60">
        <f>SUM(J24:J25)</f>
        <v>34225</v>
      </c>
      <c r="K23" s="60">
        <v>69195.06</v>
      </c>
      <c r="L23" s="60">
        <f>SUM(L24:L25)</f>
        <v>68450</v>
      </c>
      <c r="M23" s="60">
        <v>101173.91</v>
      </c>
      <c r="N23" s="61">
        <f>SUM(N24:N25)</f>
        <v>102675</v>
      </c>
    </row>
    <row r="24" spans="1:14" ht="15">
      <c r="A24" s="140"/>
      <c r="B24" s="217"/>
      <c r="C24" s="247" t="s">
        <v>203</v>
      </c>
      <c r="D24" s="247" t="s">
        <v>204</v>
      </c>
      <c r="E24" s="247" t="s">
        <v>205</v>
      </c>
      <c r="F24" s="249" t="s">
        <v>191</v>
      </c>
      <c r="G24" s="273"/>
      <c r="H24" s="286">
        <v>0</v>
      </c>
      <c r="I24" s="277"/>
      <c r="J24" s="286">
        <v>2558.33</v>
      </c>
      <c r="K24" s="277"/>
      <c r="L24" s="286">
        <v>5116.66</v>
      </c>
      <c r="M24" s="277"/>
      <c r="N24" s="289">
        <v>7675</v>
      </c>
    </row>
    <row r="25" spans="1:14" ht="15">
      <c r="A25" s="140"/>
      <c r="B25" s="217"/>
      <c r="C25" s="220" t="s">
        <v>206</v>
      </c>
      <c r="D25" s="220" t="s">
        <v>204</v>
      </c>
      <c r="E25" s="220" t="s">
        <v>205</v>
      </c>
      <c r="F25" s="226" t="s">
        <v>191</v>
      </c>
      <c r="G25" s="272"/>
      <c r="H25" s="278">
        <v>0</v>
      </c>
      <c r="I25" s="276"/>
      <c r="J25" s="278">
        <v>31666.67</v>
      </c>
      <c r="K25" s="276"/>
      <c r="L25" s="278">
        <v>63333.34</v>
      </c>
      <c r="M25" s="276"/>
      <c r="N25" s="283">
        <v>95000</v>
      </c>
    </row>
    <row r="26" spans="1:14" ht="30">
      <c r="A26" s="143" t="s">
        <v>5</v>
      </c>
      <c r="B26" s="144" t="s">
        <v>136</v>
      </c>
      <c r="C26" s="221"/>
      <c r="D26" s="221"/>
      <c r="E26" s="221"/>
      <c r="F26" s="227"/>
      <c r="G26" s="62">
        <f>+G17+G23</f>
        <v>35438.18</v>
      </c>
      <c r="H26" s="63">
        <f>+H17+H23</f>
        <v>20704.33</v>
      </c>
      <c r="I26" s="63">
        <f>+I17+I23</f>
        <v>130972.73</v>
      </c>
      <c r="J26" s="63">
        <f>+J17+J23</f>
        <v>122418.94</v>
      </c>
      <c r="K26" s="63">
        <f>+K17+K23</f>
        <v>177732.85</v>
      </c>
      <c r="L26" s="63">
        <f>+L17+L23</f>
        <v>224133.55</v>
      </c>
      <c r="M26" s="63">
        <f>+M17+M23</f>
        <v>262144.03</v>
      </c>
      <c r="N26" s="64">
        <f>+N17+N23</f>
        <v>325848.15</v>
      </c>
    </row>
    <row r="27" spans="1:14" s="33" customFormat="1" ht="15">
      <c r="A27" s="140" t="s">
        <v>173</v>
      </c>
      <c r="B27" s="137" t="s">
        <v>14</v>
      </c>
      <c r="C27" s="246"/>
      <c r="D27" s="246"/>
      <c r="E27" s="246"/>
      <c r="F27" s="248"/>
      <c r="G27" s="65">
        <v>1555.16</v>
      </c>
      <c r="H27" s="67">
        <f>SUM(H28:H34)</f>
        <v>0</v>
      </c>
      <c r="I27" s="67">
        <v>4350.21</v>
      </c>
      <c r="J27" s="67">
        <f>SUM(J28:J34)</f>
        <v>22320.86</v>
      </c>
      <c r="K27" s="67">
        <v>4856.46</v>
      </c>
      <c r="L27" s="67">
        <f>SUM(L28:L34)</f>
        <v>44641.72</v>
      </c>
      <c r="M27" s="67">
        <v>4856.46</v>
      </c>
      <c r="N27" s="69">
        <f>SUM(N28:N34)</f>
        <v>66962.58</v>
      </c>
    </row>
    <row r="28" spans="1:14" s="33" customFormat="1" ht="15">
      <c r="A28" s="140"/>
      <c r="B28" s="217"/>
      <c r="C28" s="247" t="s">
        <v>207</v>
      </c>
      <c r="D28" s="247" t="s">
        <v>208</v>
      </c>
      <c r="E28" s="247" t="s">
        <v>196</v>
      </c>
      <c r="F28" s="249" t="s">
        <v>191</v>
      </c>
      <c r="G28" s="295"/>
      <c r="H28" s="286">
        <v>0</v>
      </c>
      <c r="I28" s="286"/>
      <c r="J28" s="286">
        <v>333.33</v>
      </c>
      <c r="K28" s="286"/>
      <c r="L28" s="286">
        <v>666.66</v>
      </c>
      <c r="M28" s="286"/>
      <c r="N28" s="289">
        <v>1000</v>
      </c>
    </row>
    <row r="29" spans="1:14" s="33" customFormat="1" ht="15">
      <c r="A29" s="140"/>
      <c r="B29" s="217"/>
      <c r="C29" s="260" t="s">
        <v>209</v>
      </c>
      <c r="D29" s="260" t="s">
        <v>208</v>
      </c>
      <c r="E29" s="260" t="s">
        <v>210</v>
      </c>
      <c r="F29" s="261" t="s">
        <v>191</v>
      </c>
      <c r="G29" s="297"/>
      <c r="H29" s="299">
        <v>0</v>
      </c>
      <c r="I29" s="299"/>
      <c r="J29" s="299">
        <v>8180.53</v>
      </c>
      <c r="K29" s="299"/>
      <c r="L29" s="299">
        <v>16361.06</v>
      </c>
      <c r="M29" s="299"/>
      <c r="N29" s="301">
        <v>24541.58</v>
      </c>
    </row>
    <row r="30" spans="1:14" s="33" customFormat="1" ht="15">
      <c r="A30" s="140"/>
      <c r="B30" s="217"/>
      <c r="C30" s="260" t="s">
        <v>211</v>
      </c>
      <c r="D30" s="260" t="s">
        <v>208</v>
      </c>
      <c r="E30" s="260" t="s">
        <v>210</v>
      </c>
      <c r="F30" s="261" t="s">
        <v>191</v>
      </c>
      <c r="G30" s="297"/>
      <c r="H30" s="299">
        <v>0</v>
      </c>
      <c r="I30" s="299"/>
      <c r="J30" s="299">
        <v>151.33</v>
      </c>
      <c r="K30" s="299"/>
      <c r="L30" s="299">
        <v>302.66</v>
      </c>
      <c r="M30" s="299"/>
      <c r="N30" s="301">
        <v>454</v>
      </c>
    </row>
    <row r="31" spans="1:14" s="33" customFormat="1" ht="15">
      <c r="A31" s="140"/>
      <c r="B31" s="217"/>
      <c r="C31" s="260" t="s">
        <v>212</v>
      </c>
      <c r="D31" s="260" t="s">
        <v>208</v>
      </c>
      <c r="E31" s="260" t="s">
        <v>210</v>
      </c>
      <c r="F31" s="261" t="s">
        <v>191</v>
      </c>
      <c r="G31" s="297"/>
      <c r="H31" s="299">
        <v>0</v>
      </c>
      <c r="I31" s="299"/>
      <c r="J31" s="299">
        <v>1040</v>
      </c>
      <c r="K31" s="299"/>
      <c r="L31" s="299">
        <v>2080</v>
      </c>
      <c r="M31" s="299"/>
      <c r="N31" s="301">
        <v>3120</v>
      </c>
    </row>
    <row r="32" spans="1:14" s="33" customFormat="1" ht="15">
      <c r="A32" s="140"/>
      <c r="B32" s="217"/>
      <c r="C32" s="260" t="s">
        <v>213</v>
      </c>
      <c r="D32" s="260" t="s">
        <v>208</v>
      </c>
      <c r="E32" s="260" t="s">
        <v>196</v>
      </c>
      <c r="F32" s="261" t="s">
        <v>191</v>
      </c>
      <c r="G32" s="297"/>
      <c r="H32" s="299">
        <v>0</v>
      </c>
      <c r="I32" s="299"/>
      <c r="J32" s="299">
        <v>133.33</v>
      </c>
      <c r="K32" s="299"/>
      <c r="L32" s="299">
        <v>266.66</v>
      </c>
      <c r="M32" s="299"/>
      <c r="N32" s="301">
        <v>400</v>
      </c>
    </row>
    <row r="33" spans="1:14" s="33" customFormat="1" ht="15">
      <c r="A33" s="140"/>
      <c r="B33" s="217"/>
      <c r="C33" s="260" t="s">
        <v>214</v>
      </c>
      <c r="D33" s="260" t="s">
        <v>215</v>
      </c>
      <c r="E33" s="260" t="s">
        <v>216</v>
      </c>
      <c r="F33" s="261" t="s">
        <v>191</v>
      </c>
      <c r="G33" s="297"/>
      <c r="H33" s="299">
        <v>0</v>
      </c>
      <c r="I33" s="299"/>
      <c r="J33" s="299">
        <v>4766.67</v>
      </c>
      <c r="K33" s="299"/>
      <c r="L33" s="299">
        <v>9533.34</v>
      </c>
      <c r="M33" s="299"/>
      <c r="N33" s="301">
        <v>14300</v>
      </c>
    </row>
    <row r="34" spans="1:14" s="33" customFormat="1" ht="15">
      <c r="A34" s="140"/>
      <c r="B34" s="217"/>
      <c r="C34" s="220" t="s">
        <v>217</v>
      </c>
      <c r="D34" s="220" t="s">
        <v>208</v>
      </c>
      <c r="E34" s="220" t="s">
        <v>210</v>
      </c>
      <c r="F34" s="226" t="s">
        <v>191</v>
      </c>
      <c r="G34" s="294"/>
      <c r="H34" s="278">
        <v>0</v>
      </c>
      <c r="I34" s="278"/>
      <c r="J34" s="278">
        <v>7715.67</v>
      </c>
      <c r="K34" s="278"/>
      <c r="L34" s="278">
        <v>15431.34</v>
      </c>
      <c r="M34" s="278"/>
      <c r="N34" s="283">
        <v>23147</v>
      </c>
    </row>
    <row r="35" spans="1:14" ht="15">
      <c r="A35" s="143" t="s">
        <v>15</v>
      </c>
      <c r="B35" s="145" t="s">
        <v>135</v>
      </c>
      <c r="C35" s="221"/>
      <c r="D35" s="221"/>
      <c r="E35" s="221"/>
      <c r="F35" s="227"/>
      <c r="G35" s="62">
        <f>+G27</f>
        <v>1555.16</v>
      </c>
      <c r="H35" s="63">
        <f>+H27</f>
        <v>0</v>
      </c>
      <c r="I35" s="63">
        <f>+I27</f>
        <v>4350.21</v>
      </c>
      <c r="J35" s="63">
        <f>+J27</f>
        <v>22320.86</v>
      </c>
      <c r="K35" s="63">
        <f>+K27</f>
        <v>4856.46</v>
      </c>
      <c r="L35" s="63">
        <f>+L27</f>
        <v>44641.72</v>
      </c>
      <c r="M35" s="63">
        <f>+M27</f>
        <v>4856.46</v>
      </c>
      <c r="N35" s="64">
        <f>+N27</f>
        <v>66962.58</v>
      </c>
    </row>
    <row r="36" spans="1:14" ht="15">
      <c r="A36" s="140" t="s">
        <v>22</v>
      </c>
      <c r="B36" s="146" t="s">
        <v>21</v>
      </c>
      <c r="C36" s="246"/>
      <c r="D36" s="246"/>
      <c r="E36" s="246"/>
      <c r="F36" s="248"/>
      <c r="G36" s="65">
        <v>54127.29</v>
      </c>
      <c r="H36" s="67">
        <f>SUM(H37:H41)</f>
        <v>61054.66</v>
      </c>
      <c r="I36" s="67">
        <v>54980.29</v>
      </c>
      <c r="J36" s="67">
        <f>SUM(J37:J41)</f>
        <v>66555.05</v>
      </c>
      <c r="K36" s="67">
        <v>55271.71</v>
      </c>
      <c r="L36" s="67">
        <f>SUM(L37:L41)</f>
        <v>72055.44</v>
      </c>
      <c r="M36" s="67">
        <v>65954.5</v>
      </c>
      <c r="N36" s="69">
        <f>SUM(N37:N41)</f>
        <v>77555.84</v>
      </c>
    </row>
    <row r="37" spans="1:14" ht="15">
      <c r="A37" s="140"/>
      <c r="B37" s="302"/>
      <c r="C37" s="247" t="s">
        <v>218</v>
      </c>
      <c r="D37" s="247" t="s">
        <v>219</v>
      </c>
      <c r="E37" s="247" t="s">
        <v>220</v>
      </c>
      <c r="F37" s="249" t="s">
        <v>191</v>
      </c>
      <c r="G37" s="295"/>
      <c r="H37" s="286">
        <v>9.36</v>
      </c>
      <c r="I37" s="286"/>
      <c r="J37" s="286">
        <v>506.24</v>
      </c>
      <c r="K37" s="286"/>
      <c r="L37" s="286">
        <v>1003.12</v>
      </c>
      <c r="M37" s="286"/>
      <c r="N37" s="289">
        <v>1500</v>
      </c>
    </row>
    <row r="38" spans="1:14" ht="15">
      <c r="A38" s="140"/>
      <c r="B38" s="302"/>
      <c r="C38" s="260" t="s">
        <v>221</v>
      </c>
      <c r="D38" s="260" t="s">
        <v>219</v>
      </c>
      <c r="E38" s="260" t="s">
        <v>222</v>
      </c>
      <c r="F38" s="261" t="s">
        <v>191</v>
      </c>
      <c r="G38" s="297"/>
      <c r="H38" s="299">
        <v>49.5</v>
      </c>
      <c r="I38" s="299"/>
      <c r="J38" s="299">
        <v>143</v>
      </c>
      <c r="K38" s="299"/>
      <c r="L38" s="299">
        <v>236.5</v>
      </c>
      <c r="M38" s="299"/>
      <c r="N38" s="301">
        <v>330</v>
      </c>
    </row>
    <row r="39" spans="1:14" ht="15">
      <c r="A39" s="140"/>
      <c r="B39" s="302"/>
      <c r="C39" s="260" t="s">
        <v>223</v>
      </c>
      <c r="D39" s="260" t="s">
        <v>219</v>
      </c>
      <c r="E39" s="260" t="s">
        <v>196</v>
      </c>
      <c r="F39" s="261" t="s">
        <v>191</v>
      </c>
      <c r="G39" s="297"/>
      <c r="H39" s="299">
        <v>236</v>
      </c>
      <c r="I39" s="299"/>
      <c r="J39" s="299">
        <v>657.33</v>
      </c>
      <c r="K39" s="299"/>
      <c r="L39" s="299">
        <v>1078.66</v>
      </c>
      <c r="M39" s="299"/>
      <c r="N39" s="301">
        <v>1500</v>
      </c>
    </row>
    <row r="40" spans="1:14" ht="15">
      <c r="A40" s="140"/>
      <c r="B40" s="302"/>
      <c r="C40" s="260" t="s">
        <v>224</v>
      </c>
      <c r="D40" s="260" t="s">
        <v>225</v>
      </c>
      <c r="E40" s="260" t="s">
        <v>226</v>
      </c>
      <c r="F40" s="261" t="s">
        <v>191</v>
      </c>
      <c r="G40" s="297"/>
      <c r="H40" s="299">
        <v>120</v>
      </c>
      <c r="I40" s="299"/>
      <c r="J40" s="299">
        <v>3560.67</v>
      </c>
      <c r="K40" s="299"/>
      <c r="L40" s="299">
        <v>7001.34</v>
      </c>
      <c r="M40" s="299"/>
      <c r="N40" s="301">
        <v>10442.01</v>
      </c>
    </row>
    <row r="41" spans="1:14" ht="15">
      <c r="A41" s="140"/>
      <c r="B41" s="302"/>
      <c r="C41" s="220" t="s">
        <v>227</v>
      </c>
      <c r="D41" s="220" t="s">
        <v>228</v>
      </c>
      <c r="E41" s="220" t="s">
        <v>229</v>
      </c>
      <c r="F41" s="226" t="s">
        <v>191</v>
      </c>
      <c r="G41" s="294"/>
      <c r="H41" s="278">
        <v>60639.8</v>
      </c>
      <c r="I41" s="278"/>
      <c r="J41" s="278">
        <v>61687.81</v>
      </c>
      <c r="K41" s="278"/>
      <c r="L41" s="278">
        <v>62735.82</v>
      </c>
      <c r="M41" s="278"/>
      <c r="N41" s="283">
        <v>63783.83</v>
      </c>
    </row>
    <row r="42" spans="1:14" ht="30">
      <c r="A42" s="140" t="s">
        <v>24</v>
      </c>
      <c r="B42" s="146" t="s">
        <v>23</v>
      </c>
      <c r="C42" s="221"/>
      <c r="D42" s="221"/>
      <c r="E42" s="221"/>
      <c r="F42" s="227"/>
      <c r="G42" s="65"/>
      <c r="H42" s="67"/>
      <c r="I42" s="67"/>
      <c r="J42" s="67"/>
      <c r="K42" s="67"/>
      <c r="L42" s="67"/>
      <c r="M42" s="67"/>
      <c r="N42" s="69"/>
    </row>
    <row r="43" spans="1:14" ht="15">
      <c r="A43" s="140" t="s">
        <v>26</v>
      </c>
      <c r="B43" s="137" t="s">
        <v>25</v>
      </c>
      <c r="C43" s="246"/>
      <c r="D43" s="246"/>
      <c r="E43" s="246"/>
      <c r="F43" s="248"/>
      <c r="G43" s="65">
        <v>0.06</v>
      </c>
      <c r="H43" s="67">
        <v>0</v>
      </c>
      <c r="I43" s="67">
        <v>0.06</v>
      </c>
      <c r="J43" s="67">
        <v>10</v>
      </c>
      <c r="K43" s="67">
        <v>0.06</v>
      </c>
      <c r="L43" s="67">
        <v>20</v>
      </c>
      <c r="M43" s="67">
        <v>0.06</v>
      </c>
      <c r="N43" s="69">
        <v>30</v>
      </c>
    </row>
    <row r="44" spans="1:14" ht="15">
      <c r="A44" s="140"/>
      <c r="B44" s="217"/>
      <c r="C44" s="222" t="s">
        <v>230</v>
      </c>
      <c r="D44" s="222" t="s">
        <v>231</v>
      </c>
      <c r="E44" s="222" t="s">
        <v>232</v>
      </c>
      <c r="F44" s="228" t="s">
        <v>191</v>
      </c>
      <c r="G44" s="65"/>
      <c r="H44" s="67">
        <v>0</v>
      </c>
      <c r="I44" s="67"/>
      <c r="J44" s="67">
        <v>10</v>
      </c>
      <c r="K44" s="67"/>
      <c r="L44" s="67">
        <v>20</v>
      </c>
      <c r="M44" s="67"/>
      <c r="N44" s="69">
        <v>30</v>
      </c>
    </row>
    <row r="45" spans="1:14" ht="15">
      <c r="A45" s="140" t="s">
        <v>28</v>
      </c>
      <c r="B45" s="137" t="s">
        <v>27</v>
      </c>
      <c r="C45" s="221"/>
      <c r="D45" s="221"/>
      <c r="E45" s="221"/>
      <c r="F45" s="227"/>
      <c r="G45" s="70"/>
      <c r="H45" s="72"/>
      <c r="I45" s="72"/>
      <c r="J45" s="72"/>
      <c r="K45" s="72"/>
      <c r="L45" s="72"/>
      <c r="M45" s="72"/>
      <c r="N45" s="74"/>
    </row>
    <row r="46" spans="1:14" ht="15">
      <c r="A46" s="140" t="s">
        <v>30</v>
      </c>
      <c r="B46" s="137" t="s">
        <v>29</v>
      </c>
      <c r="C46" s="246"/>
      <c r="D46" s="246"/>
      <c r="E46" s="246"/>
      <c r="F46" s="248"/>
      <c r="G46" s="70"/>
      <c r="H46" s="72">
        <f>SUM(H47:H52)</f>
        <v>2105.68</v>
      </c>
      <c r="I46" s="72">
        <v>223.21</v>
      </c>
      <c r="J46" s="72">
        <f>SUM(J47:J52)</f>
        <v>13717.42</v>
      </c>
      <c r="K46" s="72">
        <v>457.82</v>
      </c>
      <c r="L46" s="72">
        <f>SUM(L47:L52)</f>
        <v>25329.16</v>
      </c>
      <c r="M46" s="72">
        <v>2436.76</v>
      </c>
      <c r="N46" s="74">
        <f>SUM(N47:N52)</f>
        <v>36940.9</v>
      </c>
    </row>
    <row r="47" spans="1:14" ht="15">
      <c r="A47" s="140"/>
      <c r="B47" s="217"/>
      <c r="C47" s="247" t="s">
        <v>233</v>
      </c>
      <c r="D47" s="247" t="s">
        <v>234</v>
      </c>
      <c r="E47" s="247" t="s">
        <v>235</v>
      </c>
      <c r="F47" s="249" t="s">
        <v>191</v>
      </c>
      <c r="G47" s="305"/>
      <c r="H47" s="318">
        <v>1230.35</v>
      </c>
      <c r="I47" s="308"/>
      <c r="J47" s="318">
        <v>1230.35</v>
      </c>
      <c r="K47" s="308"/>
      <c r="L47" s="318">
        <v>1230.35</v>
      </c>
      <c r="M47" s="308"/>
      <c r="N47" s="321">
        <v>1230.35</v>
      </c>
    </row>
    <row r="48" spans="1:14" ht="15">
      <c r="A48" s="140"/>
      <c r="B48" s="217"/>
      <c r="C48" s="260" t="s">
        <v>236</v>
      </c>
      <c r="D48" s="260" t="s">
        <v>234</v>
      </c>
      <c r="E48" s="260" t="s">
        <v>235</v>
      </c>
      <c r="F48" s="261" t="s">
        <v>191</v>
      </c>
      <c r="G48" s="323"/>
      <c r="H48" s="325">
        <v>275.33</v>
      </c>
      <c r="I48" s="327"/>
      <c r="J48" s="325">
        <v>275.33</v>
      </c>
      <c r="K48" s="327"/>
      <c r="L48" s="325">
        <v>275.33</v>
      </c>
      <c r="M48" s="327"/>
      <c r="N48" s="329">
        <v>275.33</v>
      </c>
    </row>
    <row r="49" spans="1:14" ht="15">
      <c r="A49" s="140"/>
      <c r="B49" s="217"/>
      <c r="C49" s="260" t="s">
        <v>237</v>
      </c>
      <c r="D49" s="260" t="s">
        <v>238</v>
      </c>
      <c r="E49" s="260" t="s">
        <v>239</v>
      </c>
      <c r="F49" s="261" t="s">
        <v>191</v>
      </c>
      <c r="G49" s="323"/>
      <c r="H49" s="325">
        <v>0</v>
      </c>
      <c r="I49" s="327"/>
      <c r="J49" s="325">
        <v>5790.24</v>
      </c>
      <c r="K49" s="327"/>
      <c r="L49" s="325">
        <v>11580.48</v>
      </c>
      <c r="M49" s="327"/>
      <c r="N49" s="329">
        <v>17370.71</v>
      </c>
    </row>
    <row r="50" spans="1:14" ht="15">
      <c r="A50" s="140"/>
      <c r="B50" s="217"/>
      <c r="C50" s="260" t="s">
        <v>240</v>
      </c>
      <c r="D50" s="260" t="s">
        <v>238</v>
      </c>
      <c r="E50" s="260" t="s">
        <v>239</v>
      </c>
      <c r="F50" s="261" t="s">
        <v>191</v>
      </c>
      <c r="G50" s="323"/>
      <c r="H50" s="325">
        <v>600</v>
      </c>
      <c r="I50" s="327"/>
      <c r="J50" s="325">
        <v>1733.33</v>
      </c>
      <c r="K50" s="327"/>
      <c r="L50" s="325">
        <v>2866.66</v>
      </c>
      <c r="M50" s="327"/>
      <c r="N50" s="329">
        <v>4000</v>
      </c>
    </row>
    <row r="51" spans="1:14" ht="15">
      <c r="A51" s="140"/>
      <c r="B51" s="217"/>
      <c r="C51" s="260" t="s">
        <v>241</v>
      </c>
      <c r="D51" s="260" t="s">
        <v>238</v>
      </c>
      <c r="E51" s="260" t="s">
        <v>239</v>
      </c>
      <c r="F51" s="261" t="s">
        <v>191</v>
      </c>
      <c r="G51" s="323"/>
      <c r="H51" s="325">
        <v>0</v>
      </c>
      <c r="I51" s="327"/>
      <c r="J51" s="325">
        <v>3354.84</v>
      </c>
      <c r="K51" s="327"/>
      <c r="L51" s="325">
        <v>6709.68</v>
      </c>
      <c r="M51" s="327"/>
      <c r="N51" s="329">
        <v>10064.51</v>
      </c>
    </row>
    <row r="52" spans="1:14" ht="15">
      <c r="A52" s="140"/>
      <c r="B52" s="217"/>
      <c r="C52" s="220" t="s">
        <v>242</v>
      </c>
      <c r="D52" s="220" t="s">
        <v>243</v>
      </c>
      <c r="E52" s="220" t="s">
        <v>244</v>
      </c>
      <c r="F52" s="226" t="s">
        <v>191</v>
      </c>
      <c r="G52" s="304"/>
      <c r="H52" s="309">
        <v>0</v>
      </c>
      <c r="I52" s="307"/>
      <c r="J52" s="309">
        <v>1333.33</v>
      </c>
      <c r="K52" s="307"/>
      <c r="L52" s="309">
        <v>2666.66</v>
      </c>
      <c r="M52" s="307"/>
      <c r="N52" s="314">
        <v>4000</v>
      </c>
    </row>
    <row r="53" spans="1:14" ht="15">
      <c r="A53" s="143" t="s">
        <v>20</v>
      </c>
      <c r="B53" s="145" t="s">
        <v>119</v>
      </c>
      <c r="C53" s="221"/>
      <c r="D53" s="221"/>
      <c r="E53" s="221"/>
      <c r="F53" s="227"/>
      <c r="G53" s="62">
        <f>+G46+G45+G43+G42+G36</f>
        <v>54127.35</v>
      </c>
      <c r="H53" s="63">
        <f>+H46+H45+H43+H42+H36</f>
        <v>63160.34</v>
      </c>
      <c r="I53" s="63">
        <f>+I46+I45+I43+I42+I36</f>
        <v>55203.56</v>
      </c>
      <c r="J53" s="63">
        <f>+J46+J45+J43+J42+J36</f>
        <v>80282.47</v>
      </c>
      <c r="K53" s="63">
        <f>+K46+K45+K43+K42+K36</f>
        <v>55729.59</v>
      </c>
      <c r="L53" s="63">
        <f>+L46+L45+L43+L42+L36</f>
        <v>97404.6</v>
      </c>
      <c r="M53" s="63">
        <f>+M46+M45+M43+M42+M36</f>
        <v>68391.32</v>
      </c>
      <c r="N53" s="64">
        <f>+N46+N45+N43+N42+N36</f>
        <v>114526.74</v>
      </c>
    </row>
    <row r="54" spans="1:14" ht="15">
      <c r="A54" s="140" t="s">
        <v>33</v>
      </c>
      <c r="B54" s="137" t="s">
        <v>32</v>
      </c>
      <c r="C54" s="141"/>
      <c r="D54" s="141"/>
      <c r="E54" s="141"/>
      <c r="F54" s="142"/>
      <c r="G54" s="70"/>
      <c r="H54" s="72"/>
      <c r="I54" s="72"/>
      <c r="J54" s="72"/>
      <c r="K54" s="72"/>
      <c r="L54" s="72"/>
      <c r="M54" s="72"/>
      <c r="N54" s="74"/>
    </row>
    <row r="55" spans="1:14" ht="15">
      <c r="A55" s="140" t="s">
        <v>34</v>
      </c>
      <c r="B55" s="137" t="s">
        <v>0</v>
      </c>
      <c r="C55" s="141"/>
      <c r="D55" s="141"/>
      <c r="E55" s="141"/>
      <c r="F55" s="142"/>
      <c r="G55" s="70">
        <v>48650.4</v>
      </c>
      <c r="H55" s="72"/>
      <c r="I55" s="72">
        <v>58147.47</v>
      </c>
      <c r="J55" s="72"/>
      <c r="K55" s="72">
        <v>109892.73</v>
      </c>
      <c r="L55" s="72"/>
      <c r="M55" s="72">
        <v>126100.43</v>
      </c>
      <c r="N55" s="74"/>
    </row>
    <row r="56" spans="1:14" ht="15">
      <c r="A56" s="140" t="s">
        <v>35</v>
      </c>
      <c r="B56" s="137" t="s">
        <v>1</v>
      </c>
      <c r="C56" s="141"/>
      <c r="D56" s="141"/>
      <c r="E56" s="141"/>
      <c r="F56" s="142"/>
      <c r="G56" s="70"/>
      <c r="H56" s="72"/>
      <c r="I56" s="72"/>
      <c r="J56" s="72"/>
      <c r="K56" s="72"/>
      <c r="L56" s="72"/>
      <c r="M56" s="72">
        <v>60000</v>
      </c>
      <c r="N56" s="74"/>
    </row>
    <row r="57" spans="1:14" ht="15">
      <c r="A57" s="140" t="s">
        <v>37</v>
      </c>
      <c r="B57" s="137" t="s">
        <v>36</v>
      </c>
      <c r="C57" s="141"/>
      <c r="D57" s="141"/>
      <c r="E57" s="141"/>
      <c r="F57" s="142"/>
      <c r="G57" s="65"/>
      <c r="H57" s="67"/>
      <c r="I57" s="67"/>
      <c r="J57" s="67"/>
      <c r="K57" s="67"/>
      <c r="L57" s="67"/>
      <c r="M57" s="67"/>
      <c r="N57" s="69"/>
    </row>
    <row r="58" spans="1:14" ht="15">
      <c r="A58" s="140" t="s">
        <v>38</v>
      </c>
      <c r="B58" s="137" t="s">
        <v>2</v>
      </c>
      <c r="C58" s="141"/>
      <c r="D58" s="141"/>
      <c r="E58" s="141"/>
      <c r="F58" s="142"/>
      <c r="G58" s="65"/>
      <c r="H58" s="67"/>
      <c r="I58" s="67"/>
      <c r="J58" s="67"/>
      <c r="K58" s="67"/>
      <c r="L58" s="67"/>
      <c r="M58" s="67">
        <v>356.36</v>
      </c>
      <c r="N58" s="69"/>
    </row>
    <row r="59" spans="1:14" ht="15">
      <c r="A59" s="143" t="s">
        <v>31</v>
      </c>
      <c r="B59" s="145" t="s">
        <v>118</v>
      </c>
      <c r="C59" s="141"/>
      <c r="D59" s="141"/>
      <c r="E59" s="141"/>
      <c r="F59" s="142"/>
      <c r="G59" s="62">
        <f>+G58+G57+G56+G55+G54</f>
        <v>48650.4</v>
      </c>
      <c r="H59" s="63">
        <f>+H58+H57+H56+H55+H54</f>
        <v>0</v>
      </c>
      <c r="I59" s="63">
        <f>+I58+I57+I56+I55+I54</f>
        <v>58147.47</v>
      </c>
      <c r="J59" s="63">
        <f>+J58+J57+J56+J55+J54</f>
        <v>0</v>
      </c>
      <c r="K59" s="63">
        <f>+K58+K57+K56+K55+K54</f>
        <v>109892.73</v>
      </c>
      <c r="L59" s="63">
        <f>+L58+L57+L56+L55+L54</f>
        <v>0</v>
      </c>
      <c r="M59" s="63">
        <f>+M58+M57+M56+M55+M54</f>
        <v>186456.79</v>
      </c>
      <c r="N59" s="64">
        <f>+N58+N57+N56+N55+N54</f>
        <v>0</v>
      </c>
    </row>
    <row r="60" spans="1:14" ht="15">
      <c r="A60" s="140" t="s">
        <v>41</v>
      </c>
      <c r="B60" s="137" t="s">
        <v>40</v>
      </c>
      <c r="C60" s="141"/>
      <c r="D60" s="141"/>
      <c r="E60" s="141"/>
      <c r="F60" s="142"/>
      <c r="G60" s="70"/>
      <c r="H60" s="72"/>
      <c r="I60" s="72"/>
      <c r="J60" s="72"/>
      <c r="K60" s="72"/>
      <c r="L60" s="72"/>
      <c r="M60" s="72"/>
      <c r="N60" s="74"/>
    </row>
    <row r="61" spans="1:14" ht="15">
      <c r="A61" s="140" t="s">
        <v>43</v>
      </c>
      <c r="B61" s="137" t="s">
        <v>42</v>
      </c>
      <c r="C61" s="141"/>
      <c r="D61" s="141"/>
      <c r="E61" s="141"/>
      <c r="F61" s="142"/>
      <c r="G61" s="70"/>
      <c r="H61" s="72"/>
      <c r="I61" s="72"/>
      <c r="J61" s="72"/>
      <c r="K61" s="72"/>
      <c r="L61" s="72"/>
      <c r="M61" s="72"/>
      <c r="N61" s="74"/>
    </row>
    <row r="62" spans="1:14" ht="15">
      <c r="A62" s="140" t="s">
        <v>45</v>
      </c>
      <c r="B62" s="137" t="s">
        <v>44</v>
      </c>
      <c r="C62" s="141"/>
      <c r="D62" s="141"/>
      <c r="E62" s="141"/>
      <c r="F62" s="142"/>
      <c r="G62" s="70"/>
      <c r="H62" s="72"/>
      <c r="I62" s="72"/>
      <c r="J62" s="72"/>
      <c r="K62" s="72"/>
      <c r="L62" s="72"/>
      <c r="M62" s="72"/>
      <c r="N62" s="74"/>
    </row>
    <row r="63" spans="1:14" ht="15">
      <c r="A63" s="140" t="s">
        <v>47</v>
      </c>
      <c r="B63" s="137" t="s">
        <v>46</v>
      </c>
      <c r="C63" s="141"/>
      <c r="D63" s="141"/>
      <c r="E63" s="141"/>
      <c r="F63" s="142"/>
      <c r="G63" s="70"/>
      <c r="H63" s="72"/>
      <c r="I63" s="72"/>
      <c r="J63" s="72"/>
      <c r="K63" s="72"/>
      <c r="L63" s="72"/>
      <c r="M63" s="72"/>
      <c r="N63" s="74"/>
    </row>
    <row r="64" spans="1:14" ht="15">
      <c r="A64" s="143" t="s">
        <v>39</v>
      </c>
      <c r="B64" s="144" t="s">
        <v>117</v>
      </c>
      <c r="C64" s="141"/>
      <c r="D64" s="141"/>
      <c r="E64" s="141"/>
      <c r="F64" s="142"/>
      <c r="G64" s="62">
        <f>+G63+G62+G61+G60</f>
        <v>0</v>
      </c>
      <c r="H64" s="63">
        <f>+H63+H62+H61+H60</f>
        <v>0</v>
      </c>
      <c r="I64" s="63">
        <f>+I63+I62+I61+I60</f>
        <v>0</v>
      </c>
      <c r="J64" s="63">
        <f>+J63+J62+J61+J60</f>
        <v>0</v>
      </c>
      <c r="K64" s="63">
        <f>+K63+K62+K61+K60</f>
        <v>0</v>
      </c>
      <c r="L64" s="63">
        <f>+L63+L62+L61+L60</f>
        <v>0</v>
      </c>
      <c r="M64" s="63">
        <f>+M63+M62+M61+M60</f>
        <v>0</v>
      </c>
      <c r="N64" s="64">
        <f>+N63+N62+N61+N60</f>
        <v>0</v>
      </c>
    </row>
    <row r="65" spans="1:14" ht="15">
      <c r="A65" s="140" t="s">
        <v>50</v>
      </c>
      <c r="B65" s="137" t="s">
        <v>49</v>
      </c>
      <c r="C65" s="141"/>
      <c r="D65" s="141"/>
      <c r="E65" s="141"/>
      <c r="F65" s="142"/>
      <c r="G65" s="70"/>
      <c r="H65" s="72"/>
      <c r="I65" s="72"/>
      <c r="J65" s="72"/>
      <c r="K65" s="72"/>
      <c r="L65" s="72"/>
      <c r="M65" s="72"/>
      <c r="N65" s="74"/>
    </row>
    <row r="66" spans="1:14" ht="15">
      <c r="A66" s="140" t="s">
        <v>52</v>
      </c>
      <c r="B66" s="137" t="s">
        <v>51</v>
      </c>
      <c r="C66" s="141"/>
      <c r="D66" s="141"/>
      <c r="E66" s="141"/>
      <c r="F66" s="142"/>
      <c r="G66" s="70"/>
      <c r="H66" s="72"/>
      <c r="I66" s="72"/>
      <c r="J66" s="72"/>
      <c r="K66" s="72"/>
      <c r="L66" s="72"/>
      <c r="M66" s="72"/>
      <c r="N66" s="74"/>
    </row>
    <row r="67" spans="1:14" ht="15">
      <c r="A67" s="140" t="s">
        <v>54</v>
      </c>
      <c r="B67" s="137" t="s">
        <v>53</v>
      </c>
      <c r="C67" s="141"/>
      <c r="D67" s="141"/>
      <c r="E67" s="141"/>
      <c r="F67" s="142"/>
      <c r="G67" s="70"/>
      <c r="H67" s="72"/>
      <c r="I67" s="72"/>
      <c r="J67" s="72"/>
      <c r="K67" s="72"/>
      <c r="L67" s="72"/>
      <c r="M67" s="72"/>
      <c r="N67" s="74"/>
    </row>
    <row r="68" spans="1:14" ht="15">
      <c r="A68" s="140" t="s">
        <v>56</v>
      </c>
      <c r="B68" s="137" t="s">
        <v>55</v>
      </c>
      <c r="C68" s="141"/>
      <c r="D68" s="141"/>
      <c r="E68" s="141"/>
      <c r="F68" s="142"/>
      <c r="G68" s="70"/>
      <c r="H68" s="72"/>
      <c r="I68" s="72"/>
      <c r="J68" s="72"/>
      <c r="K68" s="72"/>
      <c r="L68" s="72"/>
      <c r="M68" s="72"/>
      <c r="N68" s="74"/>
    </row>
    <row r="69" spans="1:14" ht="15">
      <c r="A69" s="143" t="s">
        <v>48</v>
      </c>
      <c r="B69" s="145" t="s">
        <v>116</v>
      </c>
      <c r="C69" s="141"/>
      <c r="D69" s="141"/>
      <c r="E69" s="141"/>
      <c r="F69" s="142"/>
      <c r="G69" s="62">
        <f>+G68+G67+G66+G65</f>
        <v>0</v>
      </c>
      <c r="H69" s="63">
        <f>+H68+H67+H66+H65</f>
        <v>0</v>
      </c>
      <c r="I69" s="63">
        <f>+I68+I67+I66+I65</f>
        <v>0</v>
      </c>
      <c r="J69" s="63">
        <f>+J68+J67+J66+J65</f>
        <v>0</v>
      </c>
      <c r="K69" s="63">
        <f>+K68+K67+K66+K65</f>
        <v>0</v>
      </c>
      <c r="L69" s="63">
        <f>+L68+L67+L66+L65</f>
        <v>0</v>
      </c>
      <c r="M69" s="63">
        <f>+M68+M67+M66+M65</f>
        <v>0</v>
      </c>
      <c r="N69" s="64">
        <f>+N68+N67+N66+N65</f>
        <v>0</v>
      </c>
    </row>
    <row r="70" spans="1:14" ht="15">
      <c r="A70" s="140" t="s">
        <v>59</v>
      </c>
      <c r="B70" s="137" t="s">
        <v>58</v>
      </c>
      <c r="C70" s="246"/>
      <c r="D70" s="246"/>
      <c r="E70" s="246"/>
      <c r="F70" s="248"/>
      <c r="G70" s="70">
        <v>6430.32</v>
      </c>
      <c r="H70" s="72">
        <f>SUM(H71:H77)</f>
        <v>5738.96</v>
      </c>
      <c r="I70" s="72">
        <v>11043.84</v>
      </c>
      <c r="J70" s="72">
        <f>SUM(J71:J77)</f>
        <v>49653.33</v>
      </c>
      <c r="K70" s="72">
        <v>17744.64</v>
      </c>
      <c r="L70" s="72">
        <f>SUM(L71:L77)</f>
        <v>93567.7</v>
      </c>
      <c r="M70" s="72">
        <v>23089.74</v>
      </c>
      <c r="N70" s="74">
        <f>SUM(N71:N77)</f>
        <v>143067.63</v>
      </c>
    </row>
    <row r="71" spans="1:14" ht="15">
      <c r="A71" s="140"/>
      <c r="B71" s="217"/>
      <c r="C71" s="247" t="s">
        <v>245</v>
      </c>
      <c r="D71" s="247" t="s">
        <v>246</v>
      </c>
      <c r="E71" s="247" t="s">
        <v>247</v>
      </c>
      <c r="F71" s="249" t="s">
        <v>248</v>
      </c>
      <c r="G71" s="305"/>
      <c r="H71" s="318">
        <v>1490.63</v>
      </c>
      <c r="I71" s="308"/>
      <c r="J71" s="318">
        <v>7043.44</v>
      </c>
      <c r="K71" s="308"/>
      <c r="L71" s="318">
        <v>12596.25</v>
      </c>
      <c r="M71" s="308"/>
      <c r="N71" s="321">
        <v>20000</v>
      </c>
    </row>
    <row r="72" spans="1:14" ht="15">
      <c r="A72" s="140"/>
      <c r="B72" s="217"/>
      <c r="C72" s="260" t="s">
        <v>249</v>
      </c>
      <c r="D72" s="260" t="s">
        <v>250</v>
      </c>
      <c r="E72" s="260" t="s">
        <v>251</v>
      </c>
      <c r="F72" s="261" t="s">
        <v>191</v>
      </c>
      <c r="G72" s="323"/>
      <c r="H72" s="325">
        <v>450</v>
      </c>
      <c r="I72" s="327"/>
      <c r="J72" s="325">
        <v>7274.36</v>
      </c>
      <c r="K72" s="327"/>
      <c r="L72" s="325">
        <v>14098.72</v>
      </c>
      <c r="M72" s="327"/>
      <c r="N72" s="329">
        <v>20923.07</v>
      </c>
    </row>
    <row r="73" spans="1:14" ht="15">
      <c r="A73" s="140"/>
      <c r="B73" s="217"/>
      <c r="C73" s="260" t="s">
        <v>252</v>
      </c>
      <c r="D73" s="260" t="s">
        <v>253</v>
      </c>
      <c r="E73" s="260" t="s">
        <v>254</v>
      </c>
      <c r="F73" s="261" t="s">
        <v>248</v>
      </c>
      <c r="G73" s="323"/>
      <c r="H73" s="325">
        <v>3740.46</v>
      </c>
      <c r="I73" s="327"/>
      <c r="J73" s="325">
        <v>11961.69</v>
      </c>
      <c r="K73" s="327"/>
      <c r="L73" s="325">
        <v>20182.92</v>
      </c>
      <c r="M73" s="327"/>
      <c r="N73" s="329">
        <v>31144.56</v>
      </c>
    </row>
    <row r="74" spans="1:14" ht="15">
      <c r="A74" s="140"/>
      <c r="B74" s="217"/>
      <c r="C74" s="260" t="s">
        <v>255</v>
      </c>
      <c r="D74" s="260" t="s">
        <v>256</v>
      </c>
      <c r="E74" s="260" t="s">
        <v>257</v>
      </c>
      <c r="F74" s="261" t="s">
        <v>248</v>
      </c>
      <c r="G74" s="323"/>
      <c r="H74" s="325">
        <v>57.87</v>
      </c>
      <c r="I74" s="327"/>
      <c r="J74" s="325">
        <v>3040.51</v>
      </c>
      <c r="K74" s="327"/>
      <c r="L74" s="325">
        <v>6023.15</v>
      </c>
      <c r="M74" s="327"/>
      <c r="N74" s="329">
        <v>10000</v>
      </c>
    </row>
    <row r="75" spans="1:14" ht="15">
      <c r="A75" s="140"/>
      <c r="B75" s="217"/>
      <c r="C75" s="260" t="s">
        <v>258</v>
      </c>
      <c r="D75" s="260" t="s">
        <v>259</v>
      </c>
      <c r="E75" s="260" t="s">
        <v>260</v>
      </c>
      <c r="F75" s="261" t="s">
        <v>191</v>
      </c>
      <c r="G75" s="323"/>
      <c r="H75" s="325">
        <v>0</v>
      </c>
      <c r="I75" s="327"/>
      <c r="J75" s="325">
        <v>333.33</v>
      </c>
      <c r="K75" s="327"/>
      <c r="L75" s="325">
        <v>666.66</v>
      </c>
      <c r="M75" s="327"/>
      <c r="N75" s="329">
        <v>1000</v>
      </c>
    </row>
    <row r="76" spans="1:14" ht="15">
      <c r="A76" s="140"/>
      <c r="B76" s="217"/>
      <c r="C76" s="260" t="s">
        <v>261</v>
      </c>
      <c r="D76" s="260" t="s">
        <v>262</v>
      </c>
      <c r="E76" s="260" t="s">
        <v>263</v>
      </c>
      <c r="F76" s="261" t="s">
        <v>191</v>
      </c>
      <c r="G76" s="323"/>
      <c r="H76" s="325">
        <v>0</v>
      </c>
      <c r="I76" s="327"/>
      <c r="J76" s="325">
        <v>3333.33</v>
      </c>
      <c r="K76" s="327"/>
      <c r="L76" s="325">
        <v>6666.66</v>
      </c>
      <c r="M76" s="327"/>
      <c r="N76" s="329">
        <v>10000</v>
      </c>
    </row>
    <row r="77" spans="1:14" ht="15">
      <c r="A77" s="140"/>
      <c r="B77" s="217"/>
      <c r="C77" s="220" t="s">
        <v>264</v>
      </c>
      <c r="D77" s="220" t="s">
        <v>265</v>
      </c>
      <c r="E77" s="220" t="s">
        <v>196</v>
      </c>
      <c r="F77" s="226" t="s">
        <v>191</v>
      </c>
      <c r="G77" s="304"/>
      <c r="H77" s="309">
        <v>0</v>
      </c>
      <c r="I77" s="307"/>
      <c r="J77" s="309">
        <v>16666.67</v>
      </c>
      <c r="K77" s="307"/>
      <c r="L77" s="309">
        <v>33333.34</v>
      </c>
      <c r="M77" s="307"/>
      <c r="N77" s="314">
        <v>50000</v>
      </c>
    </row>
    <row r="78" spans="1:14" ht="15">
      <c r="A78" s="140" t="s">
        <v>61</v>
      </c>
      <c r="B78" s="137" t="s">
        <v>60</v>
      </c>
      <c r="C78" s="222"/>
      <c r="D78" s="222"/>
      <c r="E78" s="222"/>
      <c r="F78" s="228"/>
      <c r="G78" s="70">
        <v>22202</v>
      </c>
      <c r="H78" s="72">
        <f>SUM(H79:H85)</f>
        <v>23697.98</v>
      </c>
      <c r="I78" s="72">
        <v>27612.89</v>
      </c>
      <c r="J78" s="72">
        <f>SUM(J79:J85)</f>
        <v>69098.35</v>
      </c>
      <c r="K78" s="72">
        <v>33619.78</v>
      </c>
      <c r="L78" s="72">
        <f>SUM(L79:L85)</f>
        <v>114498.72</v>
      </c>
      <c r="M78" s="72">
        <v>45005.8</v>
      </c>
      <c r="N78" s="74">
        <f>SUM(N79:N85)</f>
        <v>159899.09</v>
      </c>
    </row>
    <row r="79" spans="1:14" ht="15">
      <c r="A79" s="140"/>
      <c r="B79" s="217"/>
      <c r="C79" s="247" t="s">
        <v>266</v>
      </c>
      <c r="D79" s="247" t="s">
        <v>267</v>
      </c>
      <c r="E79" s="247" t="s">
        <v>268</v>
      </c>
      <c r="F79" s="249" t="s">
        <v>191</v>
      </c>
      <c r="G79" s="305"/>
      <c r="H79" s="318">
        <v>0</v>
      </c>
      <c r="I79" s="308"/>
      <c r="J79" s="318">
        <v>6666.67</v>
      </c>
      <c r="K79" s="308"/>
      <c r="L79" s="318">
        <v>13333.34</v>
      </c>
      <c r="M79" s="308"/>
      <c r="N79" s="321">
        <v>20000</v>
      </c>
    </row>
    <row r="80" spans="1:14" ht="15">
      <c r="A80" s="140"/>
      <c r="B80" s="217"/>
      <c r="C80" s="260" t="s">
        <v>269</v>
      </c>
      <c r="D80" s="260" t="s">
        <v>270</v>
      </c>
      <c r="E80" s="260" t="s">
        <v>271</v>
      </c>
      <c r="F80" s="261" t="s">
        <v>191</v>
      </c>
      <c r="G80" s="323"/>
      <c r="H80" s="325">
        <v>23530.08</v>
      </c>
      <c r="I80" s="327"/>
      <c r="J80" s="325">
        <v>49020.05</v>
      </c>
      <c r="K80" s="327"/>
      <c r="L80" s="325">
        <v>74510.02</v>
      </c>
      <c r="M80" s="327"/>
      <c r="N80" s="329">
        <v>100000</v>
      </c>
    </row>
    <row r="81" spans="1:14" ht="15">
      <c r="A81" s="140"/>
      <c r="B81" s="217"/>
      <c r="C81" s="260" t="s">
        <v>272</v>
      </c>
      <c r="D81" s="260" t="s">
        <v>273</v>
      </c>
      <c r="E81" s="260" t="s">
        <v>274</v>
      </c>
      <c r="F81" s="261" t="s">
        <v>191</v>
      </c>
      <c r="G81" s="323"/>
      <c r="H81" s="325">
        <v>0</v>
      </c>
      <c r="I81" s="327"/>
      <c r="J81" s="325">
        <v>8285.47</v>
      </c>
      <c r="K81" s="327"/>
      <c r="L81" s="325">
        <v>16570.94</v>
      </c>
      <c r="M81" s="327"/>
      <c r="N81" s="329">
        <v>24856.41</v>
      </c>
    </row>
    <row r="82" spans="1:14" ht="15">
      <c r="A82" s="140"/>
      <c r="B82" s="217"/>
      <c r="C82" s="260" t="s">
        <v>275</v>
      </c>
      <c r="D82" s="260" t="s">
        <v>267</v>
      </c>
      <c r="E82" s="260" t="s">
        <v>268</v>
      </c>
      <c r="F82" s="261" t="s">
        <v>191</v>
      </c>
      <c r="G82" s="323"/>
      <c r="H82" s="325">
        <v>0</v>
      </c>
      <c r="I82" s="327"/>
      <c r="J82" s="325">
        <v>1666.67</v>
      </c>
      <c r="K82" s="327"/>
      <c r="L82" s="325">
        <v>3333.34</v>
      </c>
      <c r="M82" s="327"/>
      <c r="N82" s="329">
        <v>5000</v>
      </c>
    </row>
    <row r="83" spans="1:14" ht="15">
      <c r="A83" s="140"/>
      <c r="B83" s="217"/>
      <c r="C83" s="260" t="s">
        <v>276</v>
      </c>
      <c r="D83" s="260" t="s">
        <v>270</v>
      </c>
      <c r="E83" s="260" t="s">
        <v>271</v>
      </c>
      <c r="F83" s="261" t="s">
        <v>191</v>
      </c>
      <c r="G83" s="323"/>
      <c r="H83" s="325">
        <v>0</v>
      </c>
      <c r="I83" s="327"/>
      <c r="J83" s="325">
        <v>261.5</v>
      </c>
      <c r="K83" s="327"/>
      <c r="L83" s="325">
        <v>523</v>
      </c>
      <c r="M83" s="327"/>
      <c r="N83" s="329">
        <v>784.49</v>
      </c>
    </row>
    <row r="84" spans="1:14" ht="15">
      <c r="A84" s="140"/>
      <c r="B84" s="217"/>
      <c r="C84" s="260" t="s">
        <v>277</v>
      </c>
      <c r="D84" s="260" t="s">
        <v>270</v>
      </c>
      <c r="E84" s="260" t="s">
        <v>271</v>
      </c>
      <c r="F84" s="261" t="s">
        <v>191</v>
      </c>
      <c r="G84" s="323"/>
      <c r="H84" s="325">
        <v>0</v>
      </c>
      <c r="I84" s="327"/>
      <c r="J84" s="325">
        <v>1154.14</v>
      </c>
      <c r="K84" s="327"/>
      <c r="L84" s="325">
        <v>2308.28</v>
      </c>
      <c r="M84" s="327"/>
      <c r="N84" s="329">
        <v>3462.43</v>
      </c>
    </row>
    <row r="85" spans="1:14" ht="15">
      <c r="A85" s="140"/>
      <c r="B85" s="217"/>
      <c r="C85" s="220" t="s">
        <v>278</v>
      </c>
      <c r="D85" s="220" t="s">
        <v>273</v>
      </c>
      <c r="E85" s="220" t="s">
        <v>274</v>
      </c>
      <c r="F85" s="226" t="s">
        <v>191</v>
      </c>
      <c r="G85" s="304"/>
      <c r="H85" s="309">
        <v>167.9</v>
      </c>
      <c r="I85" s="307"/>
      <c r="J85" s="309">
        <v>2043.85</v>
      </c>
      <c r="K85" s="307"/>
      <c r="L85" s="309">
        <v>3919.8</v>
      </c>
      <c r="M85" s="307"/>
      <c r="N85" s="314">
        <v>5795.76</v>
      </c>
    </row>
    <row r="86" spans="1:14" ht="15.75">
      <c r="A86" s="143" t="s">
        <v>57</v>
      </c>
      <c r="B86" s="144" t="s">
        <v>115</v>
      </c>
      <c r="C86" s="330"/>
      <c r="D86" s="330"/>
      <c r="E86" s="330"/>
      <c r="F86" s="331"/>
      <c r="G86" s="149">
        <f>+G78+G70</f>
        <v>28632.32</v>
      </c>
      <c r="H86" s="150">
        <f>+H78+H70</f>
        <v>29436.94</v>
      </c>
      <c r="I86" s="150">
        <f>+I78+I70</f>
        <v>38656.73</v>
      </c>
      <c r="J86" s="150">
        <f>+J78+J70</f>
        <v>118751.68</v>
      </c>
      <c r="K86" s="150">
        <f>+K78+K70</f>
        <v>51364.42</v>
      </c>
      <c r="L86" s="150">
        <f>+L78+L70</f>
        <v>208066.42</v>
      </c>
      <c r="M86" s="150">
        <f>+M78+M70</f>
        <v>68095.54</v>
      </c>
      <c r="N86" s="151">
        <f>+N78+N70</f>
        <v>302966.72</v>
      </c>
    </row>
    <row r="87" spans="1:14" ht="18.75">
      <c r="A87" s="152" t="s">
        <v>121</v>
      </c>
      <c r="B87" s="37" t="s">
        <v>144</v>
      </c>
      <c r="C87" s="37"/>
      <c r="D87" s="37"/>
      <c r="E87" s="37"/>
      <c r="F87" s="37"/>
      <c r="G87" s="80"/>
      <c r="H87" s="81">
        <v>0</v>
      </c>
      <c r="I87" s="81"/>
      <c r="J87" s="81">
        <v>0</v>
      </c>
      <c r="K87" s="82"/>
      <c r="L87" s="82">
        <v>0</v>
      </c>
      <c r="M87" s="82"/>
      <c r="N87" s="83">
        <v>0</v>
      </c>
    </row>
    <row r="88" spans="1:14" s="23" customFormat="1" ht="16.5">
      <c r="A88" s="187" t="s">
        <v>155</v>
      </c>
      <c r="B88" s="188"/>
      <c r="C88" s="128"/>
      <c r="D88" s="128"/>
      <c r="E88" s="128"/>
      <c r="F88" s="128"/>
      <c r="G88" s="84">
        <f>+G87+G86+G69+G64+G59+G53+G35+G26</f>
        <v>168403.41</v>
      </c>
      <c r="H88" s="85">
        <f>+H87+H86+H69+H64+H59+H53+H35+H26</f>
        <v>113301.61</v>
      </c>
      <c r="I88" s="85">
        <f>+I87+I86+I69+I64+I59+I53+I35+I26</f>
        <v>287330.7</v>
      </c>
      <c r="J88" s="85">
        <f>+J87+J86+J69+J64+J59+J53+J35+J26</f>
        <v>343773.95</v>
      </c>
      <c r="K88" s="85">
        <f>+K87+K86+K69+K64+K59+K53+K35+K26</f>
        <v>399576.05</v>
      </c>
      <c r="L88" s="85">
        <f>+L87+L86+L69+L64+L59+L53+L35+L26</f>
        <v>574246.29</v>
      </c>
      <c r="M88" s="85">
        <f>+M87+M86+M69+M64+M59+M53+M35+M26</f>
        <v>589944.14</v>
      </c>
      <c r="N88" s="86">
        <f>+N87+N86+N69+N64+N59+N53+N35+N26</f>
        <v>810304.19</v>
      </c>
    </row>
    <row r="89" spans="1:14" ht="16.5">
      <c r="A89" s="193" t="s">
        <v>160</v>
      </c>
      <c r="B89" s="194"/>
      <c r="C89" s="129"/>
      <c r="D89" s="129"/>
      <c r="E89" s="129"/>
      <c r="F89" s="129"/>
      <c r="G89" s="2"/>
      <c r="H89" s="87">
        <v>0</v>
      </c>
      <c r="I89" s="3"/>
      <c r="J89" s="87">
        <v>0</v>
      </c>
      <c r="K89" s="3"/>
      <c r="L89" s="87">
        <v>0</v>
      </c>
      <c r="M89" s="3"/>
      <c r="N89" s="89">
        <v>0</v>
      </c>
    </row>
    <row r="90" spans="1:14" ht="16.5">
      <c r="A90" s="187" t="s">
        <v>133</v>
      </c>
      <c r="B90" s="188"/>
      <c r="C90" s="128"/>
      <c r="D90" s="128"/>
      <c r="E90" s="128"/>
      <c r="F90" s="128"/>
      <c r="G90" s="84">
        <f>+G88+G14</f>
        <v>432305.04</v>
      </c>
      <c r="H90" s="85">
        <f>+H88+H14</f>
        <v>431108.62</v>
      </c>
      <c r="I90" s="85">
        <f>+I88+G14</f>
        <v>551232.33</v>
      </c>
      <c r="J90" s="85">
        <f>+J88+H14</f>
        <v>661580.96</v>
      </c>
      <c r="K90" s="85">
        <f>+K88+G14</f>
        <v>663477.68</v>
      </c>
      <c r="L90" s="85">
        <f>+L88+H14</f>
        <v>892053.3</v>
      </c>
      <c r="M90" s="85">
        <f>+M88+G14</f>
        <v>853845.77</v>
      </c>
      <c r="N90" s="86">
        <f>+N88+H14</f>
        <v>1128111.2</v>
      </c>
    </row>
    <row r="91" spans="1:14" ht="16.5">
      <c r="A91" s="193" t="s">
        <v>161</v>
      </c>
      <c r="B91" s="194"/>
      <c r="C91" s="129"/>
      <c r="D91" s="129"/>
      <c r="E91" s="129"/>
      <c r="F91" s="129"/>
      <c r="G91" s="2"/>
      <c r="H91" s="88">
        <f>+H89+$H15</f>
        <v>0</v>
      </c>
      <c r="I91" s="3"/>
      <c r="J91" s="88">
        <f>+J89+$H15</f>
        <v>0</v>
      </c>
      <c r="K91" s="3"/>
      <c r="L91" s="88">
        <f>+L89+$H15</f>
        <v>0</v>
      </c>
      <c r="M91" s="3"/>
      <c r="N91" s="88">
        <f>+N89+$H15</f>
        <v>0</v>
      </c>
    </row>
    <row r="92" spans="1:14" ht="18.95" customHeight="1">
      <c r="A92" s="6"/>
      <c r="B92" s="39"/>
      <c r="C92" s="39"/>
      <c r="D92" s="39"/>
      <c r="E92" s="39"/>
      <c r="F92" s="39"/>
      <c r="G92" s="38"/>
      <c r="H92" s="38"/>
      <c r="I92" s="38"/>
      <c r="J92" s="38"/>
      <c r="K92" s="38"/>
      <c r="L92" s="38"/>
      <c r="M92" s="38"/>
      <c r="N92" s="38"/>
    </row>
    <row r="93" spans="1:14" ht="21" customHeight="1">
      <c r="A93" s="184" t="s">
        <v>130</v>
      </c>
      <c r="B93" s="189" t="s">
        <v>131</v>
      </c>
      <c r="C93" s="189" t="s">
        <v>169</v>
      </c>
      <c r="D93" s="189" t="s">
        <v>170</v>
      </c>
      <c r="E93" s="189" t="s">
        <v>171</v>
      </c>
      <c r="F93" s="184" t="s">
        <v>172</v>
      </c>
      <c r="G93" s="213" t="s">
        <v>122</v>
      </c>
      <c r="H93" s="213"/>
      <c r="I93" s="213"/>
      <c r="J93" s="213"/>
      <c r="K93" s="213"/>
      <c r="L93" s="213"/>
      <c r="M93" s="213"/>
      <c r="N93" s="214"/>
    </row>
    <row r="94" spans="1:14" ht="33" customHeight="1">
      <c r="A94" s="211"/>
      <c r="B94" s="185"/>
      <c r="C94" s="185"/>
      <c r="D94" s="185"/>
      <c r="E94" s="185"/>
      <c r="F94" s="185"/>
      <c r="G94" s="209" t="s">
        <v>177</v>
      </c>
      <c r="H94" s="210"/>
      <c r="I94" s="203" t="s">
        <v>178</v>
      </c>
      <c r="J94" s="204"/>
      <c r="K94" s="205" t="s">
        <v>179</v>
      </c>
      <c r="L94" s="204"/>
      <c r="M94" s="205" t="s">
        <v>180</v>
      </c>
      <c r="N94" s="206"/>
    </row>
    <row r="95" spans="1:14" ht="37.5" customHeight="1">
      <c r="A95" s="212"/>
      <c r="B95" s="190"/>
      <c r="C95" s="190"/>
      <c r="D95" s="190"/>
      <c r="E95" s="190"/>
      <c r="F95" s="186"/>
      <c r="G95" s="15" t="s">
        <v>143</v>
      </c>
      <c r="H95" s="14" t="s">
        <v>182</v>
      </c>
      <c r="I95" s="15" t="s">
        <v>143</v>
      </c>
      <c r="J95" s="14" t="s">
        <v>156</v>
      </c>
      <c r="K95" s="15" t="s">
        <v>143</v>
      </c>
      <c r="L95" s="14" t="s">
        <v>156</v>
      </c>
      <c r="M95" s="15" t="s">
        <v>143</v>
      </c>
      <c r="N95" s="16" t="s">
        <v>4</v>
      </c>
    </row>
    <row r="96" spans="1:14" ht="15.75">
      <c r="A96" s="140" t="s">
        <v>64</v>
      </c>
      <c r="B96" s="137" t="s">
        <v>63</v>
      </c>
      <c r="C96" s="223"/>
      <c r="D96" s="223"/>
      <c r="E96" s="223"/>
      <c r="F96" s="334"/>
      <c r="G96" s="154">
        <v>15288.51</v>
      </c>
      <c r="H96" s="155">
        <f>SUM(H97:H109)</f>
        <v>18822.13</v>
      </c>
      <c r="I96" s="155">
        <v>30887.02</v>
      </c>
      <c r="J96" s="155">
        <f>SUM(J97:J109)</f>
        <v>39135.54</v>
      </c>
      <c r="K96" s="155">
        <v>51542.88</v>
      </c>
      <c r="L96" s="155">
        <f>SUM(L97:L109)</f>
        <v>59448.95</v>
      </c>
      <c r="M96" s="155">
        <v>71913.94</v>
      </c>
      <c r="N96" s="156">
        <f>SUM(N97:N109)</f>
        <v>86533.49</v>
      </c>
    </row>
    <row r="97" spans="1:14" ht="15.75">
      <c r="A97" s="140"/>
      <c r="B97" s="217"/>
      <c r="C97" s="247" t="s">
        <v>279</v>
      </c>
      <c r="D97" s="247" t="s">
        <v>280</v>
      </c>
      <c r="E97" s="247" t="s">
        <v>196</v>
      </c>
      <c r="F97" s="249" t="s">
        <v>248</v>
      </c>
      <c r="G97" s="305"/>
      <c r="H97" s="318">
        <v>6148.11</v>
      </c>
      <c r="I97" s="308"/>
      <c r="J97" s="318">
        <v>12298.68</v>
      </c>
      <c r="K97" s="308"/>
      <c r="L97" s="318">
        <v>18449.25</v>
      </c>
      <c r="M97" s="308"/>
      <c r="N97" s="321">
        <v>26650</v>
      </c>
    </row>
    <row r="98" spans="1:14" ht="15.75">
      <c r="A98" s="140"/>
      <c r="B98" s="217"/>
      <c r="C98" s="260" t="s">
        <v>281</v>
      </c>
      <c r="D98" s="260" t="s">
        <v>282</v>
      </c>
      <c r="E98" s="260" t="s">
        <v>283</v>
      </c>
      <c r="F98" s="261" t="s">
        <v>248</v>
      </c>
      <c r="G98" s="323"/>
      <c r="H98" s="325">
        <v>2710.32</v>
      </c>
      <c r="I98" s="327"/>
      <c r="J98" s="325">
        <v>4297.22</v>
      </c>
      <c r="K98" s="327"/>
      <c r="L98" s="325">
        <v>5884.12</v>
      </c>
      <c r="M98" s="327"/>
      <c r="N98" s="329">
        <v>8000</v>
      </c>
    </row>
    <row r="99" spans="1:14" ht="15.75">
      <c r="A99" s="140"/>
      <c r="B99" s="217"/>
      <c r="C99" s="260" t="s">
        <v>284</v>
      </c>
      <c r="D99" s="260" t="s">
        <v>280</v>
      </c>
      <c r="E99" s="260" t="s">
        <v>196</v>
      </c>
      <c r="F99" s="261" t="s">
        <v>248</v>
      </c>
      <c r="G99" s="323"/>
      <c r="H99" s="325">
        <v>3014.44</v>
      </c>
      <c r="I99" s="327"/>
      <c r="J99" s="325">
        <v>5815.11</v>
      </c>
      <c r="K99" s="327"/>
      <c r="L99" s="325">
        <v>8615.78</v>
      </c>
      <c r="M99" s="327"/>
      <c r="N99" s="329">
        <v>12350</v>
      </c>
    </row>
    <row r="100" spans="1:14" ht="15.75">
      <c r="A100" s="140"/>
      <c r="B100" s="217"/>
      <c r="C100" s="260" t="s">
        <v>285</v>
      </c>
      <c r="D100" s="260" t="s">
        <v>282</v>
      </c>
      <c r="E100" s="260" t="s">
        <v>283</v>
      </c>
      <c r="F100" s="261" t="s">
        <v>248</v>
      </c>
      <c r="G100" s="323"/>
      <c r="H100" s="325">
        <v>1004.54</v>
      </c>
      <c r="I100" s="327"/>
      <c r="J100" s="325">
        <v>1843.18</v>
      </c>
      <c r="K100" s="327"/>
      <c r="L100" s="325">
        <v>2681.82</v>
      </c>
      <c r="M100" s="327"/>
      <c r="N100" s="329">
        <v>3800</v>
      </c>
    </row>
    <row r="101" spans="1:14" ht="15.75">
      <c r="A101" s="140"/>
      <c r="B101" s="217"/>
      <c r="C101" s="260" t="s">
        <v>286</v>
      </c>
      <c r="D101" s="260" t="s">
        <v>280</v>
      </c>
      <c r="E101" s="260" t="s">
        <v>287</v>
      </c>
      <c r="F101" s="261" t="s">
        <v>248</v>
      </c>
      <c r="G101" s="323"/>
      <c r="H101" s="325">
        <v>1286</v>
      </c>
      <c r="I101" s="327"/>
      <c r="J101" s="325">
        <v>2020.4</v>
      </c>
      <c r="K101" s="327"/>
      <c r="L101" s="325">
        <v>2754.8</v>
      </c>
      <c r="M101" s="327"/>
      <c r="N101" s="329">
        <v>3734</v>
      </c>
    </row>
    <row r="102" spans="1:14" ht="15.75">
      <c r="A102" s="140"/>
      <c r="B102" s="217"/>
      <c r="C102" s="260" t="s">
        <v>288</v>
      </c>
      <c r="D102" s="260" t="s">
        <v>282</v>
      </c>
      <c r="E102" s="260" t="s">
        <v>283</v>
      </c>
      <c r="F102" s="261" t="s">
        <v>248</v>
      </c>
      <c r="G102" s="323"/>
      <c r="H102" s="325">
        <v>466.8</v>
      </c>
      <c r="I102" s="327"/>
      <c r="J102" s="325">
        <v>626.76</v>
      </c>
      <c r="K102" s="327"/>
      <c r="L102" s="325">
        <v>786.72</v>
      </c>
      <c r="M102" s="327"/>
      <c r="N102" s="329">
        <v>1000</v>
      </c>
    </row>
    <row r="103" spans="1:14" ht="15.75">
      <c r="A103" s="140"/>
      <c r="B103" s="217"/>
      <c r="C103" s="260" t="s">
        <v>289</v>
      </c>
      <c r="D103" s="260" t="s">
        <v>280</v>
      </c>
      <c r="E103" s="260" t="s">
        <v>290</v>
      </c>
      <c r="F103" s="261" t="s">
        <v>248</v>
      </c>
      <c r="G103" s="323"/>
      <c r="H103" s="325">
        <v>3621.99</v>
      </c>
      <c r="I103" s="327"/>
      <c r="J103" s="325">
        <v>6585.39</v>
      </c>
      <c r="K103" s="327"/>
      <c r="L103" s="325">
        <v>9548.79</v>
      </c>
      <c r="M103" s="327"/>
      <c r="N103" s="329">
        <v>13500</v>
      </c>
    </row>
    <row r="104" spans="1:14" ht="15.75">
      <c r="A104" s="140"/>
      <c r="B104" s="217"/>
      <c r="C104" s="260" t="s">
        <v>291</v>
      </c>
      <c r="D104" s="260" t="s">
        <v>282</v>
      </c>
      <c r="E104" s="260" t="s">
        <v>283</v>
      </c>
      <c r="F104" s="261" t="s">
        <v>248</v>
      </c>
      <c r="G104" s="323"/>
      <c r="H104" s="325">
        <v>569.93</v>
      </c>
      <c r="I104" s="327"/>
      <c r="J104" s="325">
        <v>1388.95</v>
      </c>
      <c r="K104" s="327"/>
      <c r="L104" s="325">
        <v>2207.97</v>
      </c>
      <c r="M104" s="327"/>
      <c r="N104" s="329">
        <v>3300</v>
      </c>
    </row>
    <row r="105" spans="1:14" ht="15.75">
      <c r="A105" s="140"/>
      <c r="B105" s="217"/>
      <c r="C105" s="260" t="s">
        <v>292</v>
      </c>
      <c r="D105" s="260" t="s">
        <v>280</v>
      </c>
      <c r="E105" s="260" t="s">
        <v>293</v>
      </c>
      <c r="F105" s="261" t="s">
        <v>248</v>
      </c>
      <c r="G105" s="323"/>
      <c r="H105" s="325">
        <v>0</v>
      </c>
      <c r="I105" s="327"/>
      <c r="J105" s="325">
        <v>409.67</v>
      </c>
      <c r="K105" s="327"/>
      <c r="L105" s="325">
        <v>819.34</v>
      </c>
      <c r="M105" s="327"/>
      <c r="N105" s="329">
        <v>1365.57</v>
      </c>
    </row>
    <row r="106" spans="1:14" ht="15.75">
      <c r="A106" s="140"/>
      <c r="B106" s="217"/>
      <c r="C106" s="260" t="s">
        <v>294</v>
      </c>
      <c r="D106" s="260" t="s">
        <v>282</v>
      </c>
      <c r="E106" s="260" t="s">
        <v>283</v>
      </c>
      <c r="F106" s="261" t="s">
        <v>248</v>
      </c>
      <c r="G106" s="323"/>
      <c r="H106" s="325">
        <v>0</v>
      </c>
      <c r="I106" s="327"/>
      <c r="J106" s="325">
        <v>97.5</v>
      </c>
      <c r="K106" s="327"/>
      <c r="L106" s="325">
        <v>195</v>
      </c>
      <c r="M106" s="327"/>
      <c r="N106" s="329">
        <v>325</v>
      </c>
    </row>
    <row r="107" spans="1:14" ht="15.75">
      <c r="A107" s="140"/>
      <c r="B107" s="217"/>
      <c r="C107" s="260" t="s">
        <v>295</v>
      </c>
      <c r="D107" s="260" t="s">
        <v>280</v>
      </c>
      <c r="E107" s="260" t="s">
        <v>196</v>
      </c>
      <c r="F107" s="261" t="s">
        <v>248</v>
      </c>
      <c r="G107" s="323"/>
      <c r="H107" s="325">
        <v>0</v>
      </c>
      <c r="I107" s="327"/>
      <c r="J107" s="325">
        <v>90</v>
      </c>
      <c r="K107" s="327"/>
      <c r="L107" s="325">
        <v>180</v>
      </c>
      <c r="M107" s="327"/>
      <c r="N107" s="329">
        <v>300</v>
      </c>
    </row>
    <row r="108" spans="1:14" ht="15.75">
      <c r="A108" s="140"/>
      <c r="B108" s="217"/>
      <c r="C108" s="260" t="s">
        <v>296</v>
      </c>
      <c r="D108" s="260" t="s">
        <v>280</v>
      </c>
      <c r="E108" s="260" t="s">
        <v>196</v>
      </c>
      <c r="F108" s="261" t="s">
        <v>248</v>
      </c>
      <c r="G108" s="323"/>
      <c r="H108" s="325">
        <v>0</v>
      </c>
      <c r="I108" s="327"/>
      <c r="J108" s="325">
        <v>2162.68</v>
      </c>
      <c r="K108" s="327"/>
      <c r="L108" s="325">
        <v>4325.36</v>
      </c>
      <c r="M108" s="327"/>
      <c r="N108" s="329">
        <v>7208.92</v>
      </c>
    </row>
    <row r="109" spans="1:14" ht="15.75">
      <c r="A109" s="140"/>
      <c r="B109" s="217"/>
      <c r="C109" s="220" t="s">
        <v>297</v>
      </c>
      <c r="D109" s="220" t="s">
        <v>280</v>
      </c>
      <c r="E109" s="220" t="s">
        <v>196</v>
      </c>
      <c r="F109" s="226" t="s">
        <v>248</v>
      </c>
      <c r="G109" s="304"/>
      <c r="H109" s="309">
        <v>0</v>
      </c>
      <c r="I109" s="307"/>
      <c r="J109" s="309">
        <v>1500</v>
      </c>
      <c r="K109" s="307"/>
      <c r="L109" s="309">
        <v>3000</v>
      </c>
      <c r="M109" s="307"/>
      <c r="N109" s="314">
        <v>5000</v>
      </c>
    </row>
    <row r="110" spans="1:14" ht="15">
      <c r="A110" s="140" t="s">
        <v>66</v>
      </c>
      <c r="B110" s="137" t="s">
        <v>65</v>
      </c>
      <c r="C110" s="222"/>
      <c r="D110" s="222"/>
      <c r="E110" s="222"/>
      <c r="F110" s="342"/>
      <c r="G110" s="70">
        <v>1675.36</v>
      </c>
      <c r="H110" s="72">
        <f>SUM(H111:H118)</f>
        <v>1735.62</v>
      </c>
      <c r="I110" s="72">
        <v>3540.87</v>
      </c>
      <c r="J110" s="72">
        <f>SUM(J111:J118)</f>
        <v>3581.17</v>
      </c>
      <c r="K110" s="72">
        <v>5159.69</v>
      </c>
      <c r="L110" s="72">
        <f>SUM(L111:L118)</f>
        <v>5426.72</v>
      </c>
      <c r="M110" s="72">
        <v>6739.22</v>
      </c>
      <c r="N110" s="74">
        <f>SUM(N111:N118)</f>
        <v>7798.57</v>
      </c>
    </row>
    <row r="111" spans="1:14" ht="15">
      <c r="A111" s="140"/>
      <c r="B111" s="217"/>
      <c r="C111" s="247" t="s">
        <v>298</v>
      </c>
      <c r="D111" s="247" t="s">
        <v>299</v>
      </c>
      <c r="E111" s="247" t="s">
        <v>300</v>
      </c>
      <c r="F111" s="249" t="s">
        <v>248</v>
      </c>
      <c r="G111" s="305"/>
      <c r="H111" s="318">
        <v>692.9</v>
      </c>
      <c r="I111" s="308"/>
      <c r="J111" s="318">
        <v>1220.03</v>
      </c>
      <c r="K111" s="308"/>
      <c r="L111" s="318">
        <v>1747.16</v>
      </c>
      <c r="M111" s="308"/>
      <c r="N111" s="321">
        <v>2450</v>
      </c>
    </row>
    <row r="112" spans="1:14" ht="15">
      <c r="A112" s="140"/>
      <c r="B112" s="217"/>
      <c r="C112" s="260" t="s">
        <v>301</v>
      </c>
      <c r="D112" s="260" t="s">
        <v>299</v>
      </c>
      <c r="E112" s="260" t="s">
        <v>300</v>
      </c>
      <c r="F112" s="261" t="s">
        <v>248</v>
      </c>
      <c r="G112" s="323"/>
      <c r="H112" s="325">
        <v>351.9</v>
      </c>
      <c r="I112" s="327"/>
      <c r="J112" s="325">
        <v>734.78</v>
      </c>
      <c r="K112" s="327"/>
      <c r="L112" s="325">
        <v>1117.66</v>
      </c>
      <c r="M112" s="327"/>
      <c r="N112" s="329">
        <v>1628.15</v>
      </c>
    </row>
    <row r="113" spans="1:14" ht="15">
      <c r="A113" s="140"/>
      <c r="B113" s="217"/>
      <c r="C113" s="260" t="s">
        <v>302</v>
      </c>
      <c r="D113" s="260" t="s">
        <v>299</v>
      </c>
      <c r="E113" s="260" t="s">
        <v>300</v>
      </c>
      <c r="F113" s="261" t="s">
        <v>248</v>
      </c>
      <c r="G113" s="323"/>
      <c r="H113" s="325">
        <v>320.57</v>
      </c>
      <c r="I113" s="327"/>
      <c r="J113" s="325">
        <v>554.4</v>
      </c>
      <c r="K113" s="327"/>
      <c r="L113" s="325">
        <v>788.23</v>
      </c>
      <c r="M113" s="327"/>
      <c r="N113" s="329">
        <v>1100</v>
      </c>
    </row>
    <row r="114" spans="1:14" ht="15">
      <c r="A114" s="140"/>
      <c r="B114" s="217"/>
      <c r="C114" s="260" t="s">
        <v>303</v>
      </c>
      <c r="D114" s="260" t="s">
        <v>299</v>
      </c>
      <c r="E114" s="260" t="s">
        <v>300</v>
      </c>
      <c r="F114" s="261" t="s">
        <v>248</v>
      </c>
      <c r="G114" s="323"/>
      <c r="H114" s="325">
        <v>62.39</v>
      </c>
      <c r="I114" s="327"/>
      <c r="J114" s="325">
        <v>133.67</v>
      </c>
      <c r="K114" s="327"/>
      <c r="L114" s="325">
        <v>204.95</v>
      </c>
      <c r="M114" s="327"/>
      <c r="N114" s="329">
        <v>300</v>
      </c>
    </row>
    <row r="115" spans="1:14" ht="15">
      <c r="A115" s="140"/>
      <c r="B115" s="217"/>
      <c r="C115" s="260" t="s">
        <v>304</v>
      </c>
      <c r="D115" s="260" t="s">
        <v>299</v>
      </c>
      <c r="E115" s="260" t="s">
        <v>300</v>
      </c>
      <c r="F115" s="261" t="s">
        <v>248</v>
      </c>
      <c r="G115" s="323"/>
      <c r="H115" s="325">
        <v>307.86</v>
      </c>
      <c r="I115" s="327"/>
      <c r="J115" s="325">
        <v>636.8</v>
      </c>
      <c r="K115" s="327"/>
      <c r="L115" s="325">
        <v>965.74</v>
      </c>
      <c r="M115" s="327"/>
      <c r="N115" s="329">
        <v>1404.32</v>
      </c>
    </row>
    <row r="116" spans="1:14" ht="15">
      <c r="A116" s="140"/>
      <c r="B116" s="217"/>
      <c r="C116" s="260" t="s">
        <v>305</v>
      </c>
      <c r="D116" s="260" t="s">
        <v>299</v>
      </c>
      <c r="E116" s="260" t="s">
        <v>300</v>
      </c>
      <c r="F116" s="261" t="s">
        <v>248</v>
      </c>
      <c r="G116" s="323"/>
      <c r="H116" s="325">
        <v>0</v>
      </c>
      <c r="I116" s="327"/>
      <c r="J116" s="325">
        <v>34.83</v>
      </c>
      <c r="K116" s="327"/>
      <c r="L116" s="325">
        <v>69.66</v>
      </c>
      <c r="M116" s="327"/>
      <c r="N116" s="329">
        <v>116.1</v>
      </c>
    </row>
    <row r="117" spans="1:14" ht="15">
      <c r="A117" s="140"/>
      <c r="B117" s="217"/>
      <c r="C117" s="260" t="s">
        <v>306</v>
      </c>
      <c r="D117" s="260" t="s">
        <v>307</v>
      </c>
      <c r="E117" s="260" t="s">
        <v>308</v>
      </c>
      <c r="F117" s="261" t="s">
        <v>191</v>
      </c>
      <c r="G117" s="323"/>
      <c r="H117" s="325">
        <v>0</v>
      </c>
      <c r="I117" s="327"/>
      <c r="J117" s="325">
        <v>233.33</v>
      </c>
      <c r="K117" s="327"/>
      <c r="L117" s="325">
        <v>466.66</v>
      </c>
      <c r="M117" s="327"/>
      <c r="N117" s="329">
        <v>700</v>
      </c>
    </row>
    <row r="118" spans="1:14" ht="15">
      <c r="A118" s="140"/>
      <c r="B118" s="217"/>
      <c r="C118" s="220" t="s">
        <v>309</v>
      </c>
      <c r="D118" s="220" t="s">
        <v>310</v>
      </c>
      <c r="E118" s="220" t="s">
        <v>311</v>
      </c>
      <c r="F118" s="226" t="s">
        <v>191</v>
      </c>
      <c r="G118" s="304"/>
      <c r="H118" s="309">
        <v>0</v>
      </c>
      <c r="I118" s="307"/>
      <c r="J118" s="309">
        <v>33.33</v>
      </c>
      <c r="K118" s="307"/>
      <c r="L118" s="309">
        <v>66.66</v>
      </c>
      <c r="M118" s="307"/>
      <c r="N118" s="314">
        <v>100</v>
      </c>
    </row>
    <row r="119" spans="1:14" ht="15">
      <c r="A119" s="140" t="s">
        <v>68</v>
      </c>
      <c r="B119" s="137" t="s">
        <v>67</v>
      </c>
      <c r="C119" s="222"/>
      <c r="D119" s="222"/>
      <c r="E119" s="222"/>
      <c r="F119" s="342"/>
      <c r="G119" s="158">
        <v>61565.07</v>
      </c>
      <c r="H119" s="159">
        <f>SUM(H120:H160)</f>
        <v>43571.83</v>
      </c>
      <c r="I119" s="159">
        <v>98081.6</v>
      </c>
      <c r="J119" s="159">
        <f>SUM(J120:J160)</f>
        <v>109680.71</v>
      </c>
      <c r="K119" s="159">
        <v>139638.96</v>
      </c>
      <c r="L119" s="159">
        <f>SUM(L120:L160)</f>
        <v>175789.59</v>
      </c>
      <c r="M119" s="159">
        <v>173955.87</v>
      </c>
      <c r="N119" s="160">
        <f>SUM(N120:N160)</f>
        <v>241898.43</v>
      </c>
    </row>
    <row r="120" spans="1:14" ht="15">
      <c r="A120" s="140"/>
      <c r="B120" s="217"/>
      <c r="C120" s="247" t="s">
        <v>312</v>
      </c>
      <c r="D120" s="247" t="s">
        <v>313</v>
      </c>
      <c r="E120" s="247" t="s">
        <v>196</v>
      </c>
      <c r="F120" s="249" t="s">
        <v>191</v>
      </c>
      <c r="G120" s="346"/>
      <c r="H120" s="361">
        <v>0</v>
      </c>
      <c r="I120" s="350"/>
      <c r="J120" s="361">
        <v>116.67</v>
      </c>
      <c r="K120" s="350"/>
      <c r="L120" s="361">
        <v>233.34</v>
      </c>
      <c r="M120" s="350"/>
      <c r="N120" s="364">
        <v>350</v>
      </c>
    </row>
    <row r="121" spans="1:14" ht="15">
      <c r="A121" s="140"/>
      <c r="B121" s="217"/>
      <c r="C121" s="260" t="s">
        <v>314</v>
      </c>
      <c r="D121" s="260" t="s">
        <v>315</v>
      </c>
      <c r="E121" s="260" t="s">
        <v>316</v>
      </c>
      <c r="F121" s="261" t="s">
        <v>191</v>
      </c>
      <c r="G121" s="366"/>
      <c r="H121" s="368">
        <v>4140</v>
      </c>
      <c r="I121" s="370"/>
      <c r="J121" s="368">
        <v>8760</v>
      </c>
      <c r="K121" s="370"/>
      <c r="L121" s="368">
        <v>13380</v>
      </c>
      <c r="M121" s="370"/>
      <c r="N121" s="372">
        <v>18000</v>
      </c>
    </row>
    <row r="122" spans="1:14" ht="15">
      <c r="A122" s="140"/>
      <c r="B122" s="217"/>
      <c r="C122" s="260" t="s">
        <v>317</v>
      </c>
      <c r="D122" s="260" t="s">
        <v>318</v>
      </c>
      <c r="E122" s="260" t="s">
        <v>196</v>
      </c>
      <c r="F122" s="261" t="s">
        <v>191</v>
      </c>
      <c r="G122" s="366"/>
      <c r="H122" s="368">
        <v>372.85</v>
      </c>
      <c r="I122" s="370"/>
      <c r="J122" s="368">
        <v>503.9</v>
      </c>
      <c r="K122" s="370"/>
      <c r="L122" s="368">
        <v>634.95</v>
      </c>
      <c r="M122" s="370"/>
      <c r="N122" s="372">
        <v>765.99</v>
      </c>
    </row>
    <row r="123" spans="1:14" ht="15">
      <c r="A123" s="140"/>
      <c r="B123" s="217"/>
      <c r="C123" s="260" t="s">
        <v>319</v>
      </c>
      <c r="D123" s="260" t="s">
        <v>320</v>
      </c>
      <c r="E123" s="260" t="s">
        <v>321</v>
      </c>
      <c r="F123" s="261" t="s">
        <v>191</v>
      </c>
      <c r="G123" s="366"/>
      <c r="H123" s="368">
        <v>33.6</v>
      </c>
      <c r="I123" s="370"/>
      <c r="J123" s="368">
        <v>233.6</v>
      </c>
      <c r="K123" s="370"/>
      <c r="L123" s="368">
        <v>433.6</v>
      </c>
      <c r="M123" s="370"/>
      <c r="N123" s="372">
        <v>633.6</v>
      </c>
    </row>
    <row r="124" spans="1:14" ht="15">
      <c r="A124" s="140"/>
      <c r="B124" s="217"/>
      <c r="C124" s="260" t="s">
        <v>322</v>
      </c>
      <c r="D124" s="260" t="s">
        <v>315</v>
      </c>
      <c r="E124" s="260" t="s">
        <v>323</v>
      </c>
      <c r="F124" s="261" t="s">
        <v>191</v>
      </c>
      <c r="G124" s="366"/>
      <c r="H124" s="368">
        <v>0</v>
      </c>
      <c r="I124" s="370"/>
      <c r="J124" s="368">
        <v>450</v>
      </c>
      <c r="K124" s="370"/>
      <c r="L124" s="368">
        <v>900</v>
      </c>
      <c r="M124" s="370"/>
      <c r="N124" s="372">
        <v>1350</v>
      </c>
    </row>
    <row r="125" spans="1:14" ht="15">
      <c r="A125" s="140"/>
      <c r="B125" s="217"/>
      <c r="C125" s="260" t="s">
        <v>324</v>
      </c>
      <c r="D125" s="260" t="s">
        <v>325</v>
      </c>
      <c r="E125" s="260" t="s">
        <v>326</v>
      </c>
      <c r="F125" s="261" t="s">
        <v>191</v>
      </c>
      <c r="G125" s="366"/>
      <c r="H125" s="368">
        <v>1977.5</v>
      </c>
      <c r="I125" s="370"/>
      <c r="J125" s="368">
        <v>2977.5</v>
      </c>
      <c r="K125" s="370"/>
      <c r="L125" s="368">
        <v>3977.5</v>
      </c>
      <c r="M125" s="370"/>
      <c r="N125" s="372">
        <v>4977.5</v>
      </c>
    </row>
    <row r="126" spans="1:14" ht="15">
      <c r="A126" s="140"/>
      <c r="B126" s="217"/>
      <c r="C126" s="260" t="s">
        <v>327</v>
      </c>
      <c r="D126" s="260" t="s">
        <v>328</v>
      </c>
      <c r="E126" s="260" t="s">
        <v>196</v>
      </c>
      <c r="F126" s="261" t="s">
        <v>191</v>
      </c>
      <c r="G126" s="366"/>
      <c r="H126" s="368">
        <v>0</v>
      </c>
      <c r="I126" s="370"/>
      <c r="J126" s="368">
        <v>66.67</v>
      </c>
      <c r="K126" s="370"/>
      <c r="L126" s="368">
        <v>133.34</v>
      </c>
      <c r="M126" s="370"/>
      <c r="N126" s="372">
        <v>200</v>
      </c>
    </row>
    <row r="127" spans="1:14" ht="15">
      <c r="A127" s="140"/>
      <c r="B127" s="217"/>
      <c r="C127" s="260" t="s">
        <v>329</v>
      </c>
      <c r="D127" s="260" t="s">
        <v>330</v>
      </c>
      <c r="E127" s="260" t="s">
        <v>196</v>
      </c>
      <c r="F127" s="261" t="s">
        <v>191</v>
      </c>
      <c r="G127" s="366"/>
      <c r="H127" s="368">
        <v>0</v>
      </c>
      <c r="I127" s="370"/>
      <c r="J127" s="368">
        <v>1000</v>
      </c>
      <c r="K127" s="370"/>
      <c r="L127" s="368">
        <v>2000</v>
      </c>
      <c r="M127" s="370"/>
      <c r="N127" s="372">
        <v>3000</v>
      </c>
    </row>
    <row r="128" spans="1:14" ht="15">
      <c r="A128" s="140"/>
      <c r="B128" s="217"/>
      <c r="C128" s="260" t="s">
        <v>331</v>
      </c>
      <c r="D128" s="260" t="s">
        <v>330</v>
      </c>
      <c r="E128" s="260" t="s">
        <v>196</v>
      </c>
      <c r="F128" s="261" t="s">
        <v>191</v>
      </c>
      <c r="G128" s="366"/>
      <c r="H128" s="368">
        <v>5871.25</v>
      </c>
      <c r="I128" s="370"/>
      <c r="J128" s="368">
        <v>10548.49</v>
      </c>
      <c r="K128" s="370"/>
      <c r="L128" s="368">
        <v>15225.73</v>
      </c>
      <c r="M128" s="370"/>
      <c r="N128" s="372">
        <v>19902.97</v>
      </c>
    </row>
    <row r="129" spans="1:14" ht="15">
      <c r="A129" s="140"/>
      <c r="B129" s="217"/>
      <c r="C129" s="260" t="s">
        <v>332</v>
      </c>
      <c r="D129" s="260" t="s">
        <v>330</v>
      </c>
      <c r="E129" s="260" t="s">
        <v>333</v>
      </c>
      <c r="F129" s="261" t="s">
        <v>191</v>
      </c>
      <c r="G129" s="366"/>
      <c r="H129" s="368">
        <v>0</v>
      </c>
      <c r="I129" s="370"/>
      <c r="J129" s="368">
        <v>1477.27</v>
      </c>
      <c r="K129" s="370"/>
      <c r="L129" s="368">
        <v>2954.54</v>
      </c>
      <c r="M129" s="370"/>
      <c r="N129" s="372">
        <v>4431.8</v>
      </c>
    </row>
    <row r="130" spans="1:14" ht="15">
      <c r="A130" s="140"/>
      <c r="B130" s="217"/>
      <c r="C130" s="260" t="s">
        <v>334</v>
      </c>
      <c r="D130" s="260" t="s">
        <v>335</v>
      </c>
      <c r="E130" s="260" t="s">
        <v>196</v>
      </c>
      <c r="F130" s="261" t="s">
        <v>191</v>
      </c>
      <c r="G130" s="366"/>
      <c r="H130" s="368">
        <v>65.36</v>
      </c>
      <c r="I130" s="370"/>
      <c r="J130" s="368">
        <v>2349.61</v>
      </c>
      <c r="K130" s="370"/>
      <c r="L130" s="368">
        <v>4633.86</v>
      </c>
      <c r="M130" s="370"/>
      <c r="N130" s="372">
        <v>6918.1</v>
      </c>
    </row>
    <row r="131" spans="1:14" ht="15">
      <c r="A131" s="140"/>
      <c r="B131" s="217"/>
      <c r="C131" s="260" t="s">
        <v>336</v>
      </c>
      <c r="D131" s="260" t="s">
        <v>337</v>
      </c>
      <c r="E131" s="260" t="s">
        <v>338</v>
      </c>
      <c r="F131" s="261" t="s">
        <v>191</v>
      </c>
      <c r="G131" s="366"/>
      <c r="H131" s="368">
        <v>0</v>
      </c>
      <c r="I131" s="370"/>
      <c r="J131" s="368">
        <v>1035.33</v>
      </c>
      <c r="K131" s="370"/>
      <c r="L131" s="368">
        <v>2070.66</v>
      </c>
      <c r="M131" s="370"/>
      <c r="N131" s="372">
        <v>3106</v>
      </c>
    </row>
    <row r="132" spans="1:14" ht="15">
      <c r="A132" s="140"/>
      <c r="B132" s="217"/>
      <c r="C132" s="260" t="s">
        <v>339</v>
      </c>
      <c r="D132" s="260" t="s">
        <v>313</v>
      </c>
      <c r="E132" s="260" t="s">
        <v>340</v>
      </c>
      <c r="F132" s="261" t="s">
        <v>191</v>
      </c>
      <c r="G132" s="366"/>
      <c r="H132" s="368">
        <v>0</v>
      </c>
      <c r="I132" s="370"/>
      <c r="J132" s="368">
        <v>333.33</v>
      </c>
      <c r="K132" s="370"/>
      <c r="L132" s="368">
        <v>666.66</v>
      </c>
      <c r="M132" s="370"/>
      <c r="N132" s="372">
        <v>1000</v>
      </c>
    </row>
    <row r="133" spans="1:14" ht="15">
      <c r="A133" s="140"/>
      <c r="B133" s="217"/>
      <c r="C133" s="260" t="s">
        <v>341</v>
      </c>
      <c r="D133" s="260" t="s">
        <v>330</v>
      </c>
      <c r="E133" s="260" t="s">
        <v>342</v>
      </c>
      <c r="F133" s="261" t="s">
        <v>191</v>
      </c>
      <c r="G133" s="366"/>
      <c r="H133" s="368">
        <v>0</v>
      </c>
      <c r="I133" s="370"/>
      <c r="J133" s="368">
        <v>666.67</v>
      </c>
      <c r="K133" s="370"/>
      <c r="L133" s="368">
        <v>1333.34</v>
      </c>
      <c r="M133" s="370"/>
      <c r="N133" s="372">
        <v>2000</v>
      </c>
    </row>
    <row r="134" spans="1:14" ht="15">
      <c r="A134" s="140"/>
      <c r="B134" s="217"/>
      <c r="C134" s="260" t="s">
        <v>343</v>
      </c>
      <c r="D134" s="260" t="s">
        <v>318</v>
      </c>
      <c r="E134" s="260" t="s">
        <v>344</v>
      </c>
      <c r="F134" s="261" t="s">
        <v>191</v>
      </c>
      <c r="G134" s="366"/>
      <c r="H134" s="368">
        <v>0</v>
      </c>
      <c r="I134" s="370"/>
      <c r="J134" s="368">
        <v>7715.67</v>
      </c>
      <c r="K134" s="370"/>
      <c r="L134" s="368">
        <v>15431.34</v>
      </c>
      <c r="M134" s="370"/>
      <c r="N134" s="372">
        <v>23147</v>
      </c>
    </row>
    <row r="135" spans="1:14" ht="15">
      <c r="A135" s="140"/>
      <c r="B135" s="217"/>
      <c r="C135" s="260" t="s">
        <v>345</v>
      </c>
      <c r="D135" s="260" t="s">
        <v>335</v>
      </c>
      <c r="E135" s="260" t="s">
        <v>196</v>
      </c>
      <c r="F135" s="261" t="s">
        <v>191</v>
      </c>
      <c r="G135" s="366"/>
      <c r="H135" s="368">
        <v>0</v>
      </c>
      <c r="I135" s="370"/>
      <c r="J135" s="368">
        <v>462.72</v>
      </c>
      <c r="K135" s="370"/>
      <c r="L135" s="368">
        <v>925.44</v>
      </c>
      <c r="M135" s="370"/>
      <c r="N135" s="372">
        <v>1388.16</v>
      </c>
    </row>
    <row r="136" spans="1:14" ht="15">
      <c r="A136" s="140"/>
      <c r="B136" s="217"/>
      <c r="C136" s="260" t="s">
        <v>346</v>
      </c>
      <c r="D136" s="260" t="s">
        <v>313</v>
      </c>
      <c r="E136" s="260" t="s">
        <v>196</v>
      </c>
      <c r="F136" s="261" t="s">
        <v>191</v>
      </c>
      <c r="G136" s="366"/>
      <c r="H136" s="368">
        <v>296.09</v>
      </c>
      <c r="I136" s="370"/>
      <c r="J136" s="368">
        <v>400.13</v>
      </c>
      <c r="K136" s="370"/>
      <c r="L136" s="368">
        <v>504.17</v>
      </c>
      <c r="M136" s="370"/>
      <c r="N136" s="372">
        <v>608.21</v>
      </c>
    </row>
    <row r="137" spans="1:14" ht="15">
      <c r="A137" s="140"/>
      <c r="B137" s="217"/>
      <c r="C137" s="260" t="s">
        <v>347</v>
      </c>
      <c r="D137" s="260" t="s">
        <v>348</v>
      </c>
      <c r="E137" s="260" t="s">
        <v>196</v>
      </c>
      <c r="F137" s="261" t="s">
        <v>191</v>
      </c>
      <c r="G137" s="366"/>
      <c r="H137" s="368">
        <v>0</v>
      </c>
      <c r="I137" s="370"/>
      <c r="J137" s="368">
        <v>20</v>
      </c>
      <c r="K137" s="370"/>
      <c r="L137" s="368">
        <v>40</v>
      </c>
      <c r="M137" s="370"/>
      <c r="N137" s="372">
        <v>60</v>
      </c>
    </row>
    <row r="138" spans="1:14" ht="15">
      <c r="A138" s="140"/>
      <c r="B138" s="217"/>
      <c r="C138" s="260" t="s">
        <v>349</v>
      </c>
      <c r="D138" s="260" t="s">
        <v>350</v>
      </c>
      <c r="E138" s="260" t="s">
        <v>351</v>
      </c>
      <c r="F138" s="261" t="s">
        <v>191</v>
      </c>
      <c r="G138" s="366"/>
      <c r="H138" s="368">
        <v>304</v>
      </c>
      <c r="I138" s="370"/>
      <c r="J138" s="368">
        <v>1702.67</v>
      </c>
      <c r="K138" s="370"/>
      <c r="L138" s="368">
        <v>3101.34</v>
      </c>
      <c r="M138" s="370"/>
      <c r="N138" s="372">
        <v>4500</v>
      </c>
    </row>
    <row r="139" spans="1:14" ht="15">
      <c r="A139" s="140"/>
      <c r="B139" s="217"/>
      <c r="C139" s="260" t="s">
        <v>352</v>
      </c>
      <c r="D139" s="260" t="s">
        <v>353</v>
      </c>
      <c r="E139" s="260" t="s">
        <v>354</v>
      </c>
      <c r="F139" s="261" t="s">
        <v>191</v>
      </c>
      <c r="G139" s="366"/>
      <c r="H139" s="368">
        <v>3</v>
      </c>
      <c r="I139" s="370"/>
      <c r="J139" s="368">
        <v>335.33</v>
      </c>
      <c r="K139" s="370"/>
      <c r="L139" s="368">
        <v>667.66</v>
      </c>
      <c r="M139" s="370"/>
      <c r="N139" s="372">
        <v>1000</v>
      </c>
    </row>
    <row r="140" spans="1:14" ht="15">
      <c r="A140" s="140"/>
      <c r="B140" s="217"/>
      <c r="C140" s="260" t="s">
        <v>355</v>
      </c>
      <c r="D140" s="260" t="s">
        <v>328</v>
      </c>
      <c r="E140" s="260" t="s">
        <v>356</v>
      </c>
      <c r="F140" s="261" t="s">
        <v>191</v>
      </c>
      <c r="G140" s="366"/>
      <c r="H140" s="368">
        <v>1189.8</v>
      </c>
      <c r="I140" s="370"/>
      <c r="J140" s="368">
        <v>1916.09</v>
      </c>
      <c r="K140" s="370"/>
      <c r="L140" s="368">
        <v>2642.38</v>
      </c>
      <c r="M140" s="370"/>
      <c r="N140" s="372">
        <v>3368.66</v>
      </c>
    </row>
    <row r="141" spans="1:14" ht="15">
      <c r="A141" s="140"/>
      <c r="B141" s="217"/>
      <c r="C141" s="260" t="s">
        <v>357</v>
      </c>
      <c r="D141" s="260" t="s">
        <v>328</v>
      </c>
      <c r="E141" s="260" t="s">
        <v>358</v>
      </c>
      <c r="F141" s="261" t="s">
        <v>191</v>
      </c>
      <c r="G141" s="366"/>
      <c r="H141" s="368">
        <v>2533.39</v>
      </c>
      <c r="I141" s="370"/>
      <c r="J141" s="368">
        <v>3711.62</v>
      </c>
      <c r="K141" s="370"/>
      <c r="L141" s="368">
        <v>4889.85</v>
      </c>
      <c r="M141" s="370"/>
      <c r="N141" s="372">
        <v>6068.08</v>
      </c>
    </row>
    <row r="142" spans="1:14" ht="15">
      <c r="A142" s="140"/>
      <c r="B142" s="217"/>
      <c r="C142" s="260" t="s">
        <v>359</v>
      </c>
      <c r="D142" s="260" t="s">
        <v>328</v>
      </c>
      <c r="E142" s="260" t="s">
        <v>360</v>
      </c>
      <c r="F142" s="261" t="s">
        <v>191</v>
      </c>
      <c r="G142" s="366"/>
      <c r="H142" s="368">
        <v>0</v>
      </c>
      <c r="I142" s="370"/>
      <c r="J142" s="368">
        <v>33.33</v>
      </c>
      <c r="K142" s="370"/>
      <c r="L142" s="368">
        <v>66.66</v>
      </c>
      <c r="M142" s="370"/>
      <c r="N142" s="372">
        <v>100</v>
      </c>
    </row>
    <row r="143" spans="1:14" ht="15">
      <c r="A143" s="140"/>
      <c r="B143" s="217"/>
      <c r="C143" s="260" t="s">
        <v>361</v>
      </c>
      <c r="D143" s="260" t="s">
        <v>328</v>
      </c>
      <c r="E143" s="260" t="s">
        <v>362</v>
      </c>
      <c r="F143" s="261" t="s">
        <v>191</v>
      </c>
      <c r="G143" s="366"/>
      <c r="H143" s="368">
        <v>220.72</v>
      </c>
      <c r="I143" s="370"/>
      <c r="J143" s="368">
        <v>549.45</v>
      </c>
      <c r="K143" s="370"/>
      <c r="L143" s="368">
        <v>878.18</v>
      </c>
      <c r="M143" s="370"/>
      <c r="N143" s="372">
        <v>1206.91</v>
      </c>
    </row>
    <row r="144" spans="1:14" ht="15">
      <c r="A144" s="140"/>
      <c r="B144" s="217"/>
      <c r="C144" s="260" t="s">
        <v>363</v>
      </c>
      <c r="D144" s="260" t="s">
        <v>318</v>
      </c>
      <c r="E144" s="260" t="s">
        <v>196</v>
      </c>
      <c r="F144" s="261" t="s">
        <v>191</v>
      </c>
      <c r="G144" s="366"/>
      <c r="H144" s="368">
        <v>3660</v>
      </c>
      <c r="I144" s="370"/>
      <c r="J144" s="368">
        <v>5972.53</v>
      </c>
      <c r="K144" s="370"/>
      <c r="L144" s="368">
        <v>8285.06</v>
      </c>
      <c r="M144" s="370"/>
      <c r="N144" s="372">
        <v>10597.6</v>
      </c>
    </row>
    <row r="145" spans="1:14" ht="15">
      <c r="A145" s="140"/>
      <c r="B145" s="217"/>
      <c r="C145" s="260" t="s">
        <v>364</v>
      </c>
      <c r="D145" s="260" t="s">
        <v>335</v>
      </c>
      <c r="E145" s="260" t="s">
        <v>196</v>
      </c>
      <c r="F145" s="261" t="s">
        <v>191</v>
      </c>
      <c r="G145" s="366"/>
      <c r="H145" s="368">
        <v>0</v>
      </c>
      <c r="I145" s="370"/>
      <c r="J145" s="368">
        <v>898.87</v>
      </c>
      <c r="K145" s="370"/>
      <c r="L145" s="368">
        <v>1797.74</v>
      </c>
      <c r="M145" s="370"/>
      <c r="N145" s="372">
        <v>2696.6</v>
      </c>
    </row>
    <row r="146" spans="1:14" ht="15">
      <c r="A146" s="140"/>
      <c r="B146" s="217"/>
      <c r="C146" s="260" t="s">
        <v>365</v>
      </c>
      <c r="D146" s="260" t="s">
        <v>337</v>
      </c>
      <c r="E146" s="260" t="s">
        <v>366</v>
      </c>
      <c r="F146" s="261" t="s">
        <v>191</v>
      </c>
      <c r="G146" s="366"/>
      <c r="H146" s="368">
        <v>0</v>
      </c>
      <c r="I146" s="370"/>
      <c r="J146" s="368">
        <v>334.17</v>
      </c>
      <c r="K146" s="370"/>
      <c r="L146" s="368">
        <v>668.34</v>
      </c>
      <c r="M146" s="370"/>
      <c r="N146" s="372">
        <v>1002.52</v>
      </c>
    </row>
    <row r="147" spans="1:14" ht="15">
      <c r="A147" s="140"/>
      <c r="B147" s="217"/>
      <c r="C147" s="260" t="s">
        <v>367</v>
      </c>
      <c r="D147" s="260" t="s">
        <v>337</v>
      </c>
      <c r="E147" s="260" t="s">
        <v>196</v>
      </c>
      <c r="F147" s="261" t="s">
        <v>191</v>
      </c>
      <c r="G147" s="366"/>
      <c r="H147" s="368">
        <v>1597</v>
      </c>
      <c r="I147" s="370"/>
      <c r="J147" s="368">
        <v>2428</v>
      </c>
      <c r="K147" s="370"/>
      <c r="L147" s="368">
        <v>3259</v>
      </c>
      <c r="M147" s="370"/>
      <c r="N147" s="372">
        <v>4090</v>
      </c>
    </row>
    <row r="148" spans="1:14" ht="15">
      <c r="A148" s="140"/>
      <c r="B148" s="217"/>
      <c r="C148" s="260" t="s">
        <v>368</v>
      </c>
      <c r="D148" s="260" t="s">
        <v>369</v>
      </c>
      <c r="E148" s="260" t="s">
        <v>196</v>
      </c>
      <c r="F148" s="261" t="s">
        <v>191</v>
      </c>
      <c r="G148" s="366"/>
      <c r="H148" s="368">
        <v>335.65</v>
      </c>
      <c r="I148" s="370"/>
      <c r="J148" s="368">
        <v>451.51</v>
      </c>
      <c r="K148" s="370"/>
      <c r="L148" s="368">
        <v>567.37</v>
      </c>
      <c r="M148" s="370"/>
      <c r="N148" s="372">
        <v>683.24</v>
      </c>
    </row>
    <row r="149" spans="1:14" ht="15">
      <c r="A149" s="140"/>
      <c r="B149" s="217"/>
      <c r="C149" s="260" t="s">
        <v>370</v>
      </c>
      <c r="D149" s="260" t="s">
        <v>371</v>
      </c>
      <c r="E149" s="260" t="s">
        <v>196</v>
      </c>
      <c r="F149" s="261" t="s">
        <v>191</v>
      </c>
      <c r="G149" s="366"/>
      <c r="H149" s="368">
        <v>12195.38</v>
      </c>
      <c r="I149" s="370"/>
      <c r="J149" s="368">
        <v>28931.13</v>
      </c>
      <c r="K149" s="370"/>
      <c r="L149" s="368">
        <v>45666.88</v>
      </c>
      <c r="M149" s="370"/>
      <c r="N149" s="372">
        <v>62402.63</v>
      </c>
    </row>
    <row r="150" spans="1:14" ht="15">
      <c r="A150" s="140"/>
      <c r="B150" s="217"/>
      <c r="C150" s="260" t="s">
        <v>372</v>
      </c>
      <c r="D150" s="260" t="s">
        <v>328</v>
      </c>
      <c r="E150" s="260" t="s">
        <v>196</v>
      </c>
      <c r="F150" s="261" t="s">
        <v>191</v>
      </c>
      <c r="G150" s="366"/>
      <c r="H150" s="368">
        <v>229.91</v>
      </c>
      <c r="I150" s="370"/>
      <c r="J150" s="368">
        <v>469.53</v>
      </c>
      <c r="K150" s="370"/>
      <c r="L150" s="368">
        <v>709.15</v>
      </c>
      <c r="M150" s="370"/>
      <c r="N150" s="372">
        <v>948.77</v>
      </c>
    </row>
    <row r="151" spans="1:14" ht="15">
      <c r="A151" s="140"/>
      <c r="B151" s="217"/>
      <c r="C151" s="260" t="s">
        <v>373</v>
      </c>
      <c r="D151" s="260" t="s">
        <v>328</v>
      </c>
      <c r="E151" s="260" t="s">
        <v>196</v>
      </c>
      <c r="F151" s="261" t="s">
        <v>191</v>
      </c>
      <c r="G151" s="366"/>
      <c r="H151" s="368">
        <v>403.07</v>
      </c>
      <c r="I151" s="370"/>
      <c r="J151" s="368">
        <v>701.68</v>
      </c>
      <c r="K151" s="370"/>
      <c r="L151" s="368">
        <v>1000.29</v>
      </c>
      <c r="M151" s="370"/>
      <c r="N151" s="372">
        <v>1298.89</v>
      </c>
    </row>
    <row r="152" spans="1:14" ht="15">
      <c r="A152" s="140"/>
      <c r="B152" s="217"/>
      <c r="C152" s="260" t="s">
        <v>374</v>
      </c>
      <c r="D152" s="260" t="s">
        <v>313</v>
      </c>
      <c r="E152" s="260" t="s">
        <v>196</v>
      </c>
      <c r="F152" s="261" t="s">
        <v>191</v>
      </c>
      <c r="G152" s="366"/>
      <c r="H152" s="368">
        <v>887.34</v>
      </c>
      <c r="I152" s="370"/>
      <c r="J152" s="368">
        <v>1387.34</v>
      </c>
      <c r="K152" s="370"/>
      <c r="L152" s="368">
        <v>1887.34</v>
      </c>
      <c r="M152" s="370"/>
      <c r="N152" s="372">
        <v>2387.34</v>
      </c>
    </row>
    <row r="153" spans="1:14" ht="15">
      <c r="A153" s="140"/>
      <c r="B153" s="217"/>
      <c r="C153" s="260" t="s">
        <v>375</v>
      </c>
      <c r="D153" s="260" t="s">
        <v>313</v>
      </c>
      <c r="E153" s="260" t="s">
        <v>376</v>
      </c>
      <c r="F153" s="261" t="s">
        <v>191</v>
      </c>
      <c r="G153" s="366"/>
      <c r="H153" s="368">
        <v>0</v>
      </c>
      <c r="I153" s="370"/>
      <c r="J153" s="368">
        <v>293.33</v>
      </c>
      <c r="K153" s="370"/>
      <c r="L153" s="368">
        <v>586.66</v>
      </c>
      <c r="M153" s="370"/>
      <c r="N153" s="372">
        <v>880</v>
      </c>
    </row>
    <row r="154" spans="1:14" ht="15">
      <c r="A154" s="140"/>
      <c r="B154" s="217"/>
      <c r="C154" s="260" t="s">
        <v>377</v>
      </c>
      <c r="D154" s="260" t="s">
        <v>335</v>
      </c>
      <c r="E154" s="260" t="s">
        <v>196</v>
      </c>
      <c r="F154" s="261" t="s">
        <v>191</v>
      </c>
      <c r="G154" s="366"/>
      <c r="H154" s="368">
        <v>0</v>
      </c>
      <c r="I154" s="370"/>
      <c r="J154" s="368">
        <v>533.33</v>
      </c>
      <c r="K154" s="370"/>
      <c r="L154" s="368">
        <v>1066.66</v>
      </c>
      <c r="M154" s="370"/>
      <c r="N154" s="372">
        <v>1600</v>
      </c>
    </row>
    <row r="155" spans="1:14" ht="15">
      <c r="A155" s="140"/>
      <c r="B155" s="217"/>
      <c r="C155" s="260" t="s">
        <v>378</v>
      </c>
      <c r="D155" s="260" t="s">
        <v>335</v>
      </c>
      <c r="E155" s="260" t="s">
        <v>196</v>
      </c>
      <c r="F155" s="261" t="s">
        <v>191</v>
      </c>
      <c r="G155" s="366"/>
      <c r="H155" s="368">
        <v>0</v>
      </c>
      <c r="I155" s="370"/>
      <c r="J155" s="368">
        <v>3442.39</v>
      </c>
      <c r="K155" s="370"/>
      <c r="L155" s="368">
        <v>6884.78</v>
      </c>
      <c r="M155" s="370"/>
      <c r="N155" s="372">
        <v>10327.16</v>
      </c>
    </row>
    <row r="156" spans="1:14" ht="15">
      <c r="A156" s="140"/>
      <c r="B156" s="217"/>
      <c r="C156" s="260" t="s">
        <v>379</v>
      </c>
      <c r="D156" s="260" t="s">
        <v>330</v>
      </c>
      <c r="E156" s="260" t="s">
        <v>196</v>
      </c>
      <c r="F156" s="261" t="s">
        <v>191</v>
      </c>
      <c r="G156" s="366"/>
      <c r="H156" s="368">
        <v>0</v>
      </c>
      <c r="I156" s="370"/>
      <c r="J156" s="368">
        <v>4057.56</v>
      </c>
      <c r="K156" s="370"/>
      <c r="L156" s="368">
        <v>8115.12</v>
      </c>
      <c r="M156" s="370"/>
      <c r="N156" s="372">
        <v>12172.67</v>
      </c>
    </row>
    <row r="157" spans="1:14" ht="15">
      <c r="A157" s="140"/>
      <c r="B157" s="217"/>
      <c r="C157" s="260" t="s">
        <v>380</v>
      </c>
      <c r="D157" s="260" t="s">
        <v>328</v>
      </c>
      <c r="E157" s="260" t="s">
        <v>356</v>
      </c>
      <c r="F157" s="261" t="s">
        <v>191</v>
      </c>
      <c r="G157" s="366"/>
      <c r="H157" s="368">
        <v>4973.86</v>
      </c>
      <c r="I157" s="370"/>
      <c r="J157" s="368">
        <v>7488.53</v>
      </c>
      <c r="K157" s="370"/>
      <c r="L157" s="368">
        <v>10003.2</v>
      </c>
      <c r="M157" s="370"/>
      <c r="N157" s="372">
        <v>12517.86</v>
      </c>
    </row>
    <row r="158" spans="1:14" ht="15">
      <c r="A158" s="140"/>
      <c r="B158" s="217"/>
      <c r="C158" s="260" t="s">
        <v>381</v>
      </c>
      <c r="D158" s="260" t="s">
        <v>335</v>
      </c>
      <c r="E158" s="260" t="s">
        <v>196</v>
      </c>
      <c r="F158" s="261" t="s">
        <v>191</v>
      </c>
      <c r="G158" s="366"/>
      <c r="H158" s="368">
        <v>2109.15</v>
      </c>
      <c r="I158" s="370"/>
      <c r="J158" s="368">
        <v>4473.78</v>
      </c>
      <c r="K158" s="370"/>
      <c r="L158" s="368">
        <v>6838.41</v>
      </c>
      <c r="M158" s="370"/>
      <c r="N158" s="372">
        <v>9203.05</v>
      </c>
    </row>
    <row r="159" spans="1:14" ht="15">
      <c r="A159" s="140"/>
      <c r="B159" s="217"/>
      <c r="C159" s="260" t="s">
        <v>382</v>
      </c>
      <c r="D159" s="260" t="s">
        <v>313</v>
      </c>
      <c r="E159" s="260" t="s">
        <v>196</v>
      </c>
      <c r="F159" s="261" t="s">
        <v>191</v>
      </c>
      <c r="G159" s="366"/>
      <c r="H159" s="368">
        <v>0</v>
      </c>
      <c r="I159" s="370"/>
      <c r="J159" s="368">
        <v>83.33</v>
      </c>
      <c r="K159" s="370"/>
      <c r="L159" s="368">
        <v>166.66</v>
      </c>
      <c r="M159" s="370"/>
      <c r="N159" s="372">
        <v>250</v>
      </c>
    </row>
    <row r="160" spans="1:14" ht="15">
      <c r="A160" s="140"/>
      <c r="B160" s="217"/>
      <c r="C160" s="220" t="s">
        <v>383</v>
      </c>
      <c r="D160" s="220" t="s">
        <v>328</v>
      </c>
      <c r="E160" s="220" t="s">
        <v>356</v>
      </c>
      <c r="F160" s="226" t="s">
        <v>191</v>
      </c>
      <c r="G160" s="345"/>
      <c r="H160" s="351">
        <v>172.91</v>
      </c>
      <c r="I160" s="349"/>
      <c r="J160" s="351">
        <v>367.65</v>
      </c>
      <c r="K160" s="349"/>
      <c r="L160" s="351">
        <v>562.39</v>
      </c>
      <c r="M160" s="349"/>
      <c r="N160" s="357">
        <v>757.12</v>
      </c>
    </row>
    <row r="161" spans="1:14" ht="15">
      <c r="A161" s="140" t="s">
        <v>69</v>
      </c>
      <c r="B161" s="137" t="s">
        <v>14</v>
      </c>
      <c r="C161" s="222"/>
      <c r="D161" s="222"/>
      <c r="E161" s="222"/>
      <c r="F161" s="342"/>
      <c r="G161" s="70">
        <v>43774.85</v>
      </c>
      <c r="H161" s="72">
        <f>SUM(H162:H180)</f>
        <v>23899.63</v>
      </c>
      <c r="I161" s="72">
        <v>65549.06</v>
      </c>
      <c r="J161" s="72">
        <f>SUM(J162:J180)</f>
        <v>67651.36</v>
      </c>
      <c r="K161" s="72">
        <v>91215.63</v>
      </c>
      <c r="L161" s="72">
        <f>SUM(L162:L180)</f>
        <v>111403.09</v>
      </c>
      <c r="M161" s="72">
        <v>99158.13</v>
      </c>
      <c r="N161" s="74">
        <f>SUM(N162:N180)</f>
        <v>155154.88</v>
      </c>
    </row>
    <row r="162" spans="1:14" ht="15">
      <c r="A162" s="140"/>
      <c r="B162" s="217"/>
      <c r="C162" s="247" t="s">
        <v>384</v>
      </c>
      <c r="D162" s="247" t="s">
        <v>385</v>
      </c>
      <c r="E162" s="247" t="s">
        <v>196</v>
      </c>
      <c r="F162" s="249" t="s">
        <v>191</v>
      </c>
      <c r="G162" s="305"/>
      <c r="H162" s="318">
        <v>484</v>
      </c>
      <c r="I162" s="308"/>
      <c r="J162" s="318">
        <v>722.67</v>
      </c>
      <c r="K162" s="308"/>
      <c r="L162" s="318">
        <v>961.34</v>
      </c>
      <c r="M162" s="308"/>
      <c r="N162" s="321">
        <v>1200</v>
      </c>
    </row>
    <row r="163" spans="1:14" ht="15">
      <c r="A163" s="140"/>
      <c r="B163" s="217"/>
      <c r="C163" s="260" t="s">
        <v>386</v>
      </c>
      <c r="D163" s="260" t="s">
        <v>387</v>
      </c>
      <c r="E163" s="260" t="s">
        <v>388</v>
      </c>
      <c r="F163" s="261" t="s">
        <v>191</v>
      </c>
      <c r="G163" s="323"/>
      <c r="H163" s="325">
        <v>0</v>
      </c>
      <c r="I163" s="327"/>
      <c r="J163" s="325">
        <v>433.33</v>
      </c>
      <c r="K163" s="327"/>
      <c r="L163" s="325">
        <v>866.66</v>
      </c>
      <c r="M163" s="327"/>
      <c r="N163" s="329">
        <v>1300</v>
      </c>
    </row>
    <row r="164" spans="1:14" ht="15">
      <c r="A164" s="140"/>
      <c r="B164" s="217"/>
      <c r="C164" s="260" t="s">
        <v>389</v>
      </c>
      <c r="D164" s="260" t="s">
        <v>385</v>
      </c>
      <c r="E164" s="260" t="s">
        <v>390</v>
      </c>
      <c r="F164" s="261" t="s">
        <v>191</v>
      </c>
      <c r="G164" s="323"/>
      <c r="H164" s="325">
        <v>3912.81</v>
      </c>
      <c r="I164" s="327"/>
      <c r="J164" s="325">
        <v>14838.42</v>
      </c>
      <c r="K164" s="327"/>
      <c r="L164" s="325">
        <v>25764.03</v>
      </c>
      <c r="M164" s="327"/>
      <c r="N164" s="329">
        <v>36689.64</v>
      </c>
    </row>
    <row r="165" spans="1:14" ht="15">
      <c r="A165" s="140"/>
      <c r="B165" s="217"/>
      <c r="C165" s="260" t="s">
        <v>391</v>
      </c>
      <c r="D165" s="260" t="s">
        <v>385</v>
      </c>
      <c r="E165" s="260" t="s">
        <v>392</v>
      </c>
      <c r="F165" s="261" t="s">
        <v>191</v>
      </c>
      <c r="G165" s="323"/>
      <c r="H165" s="325">
        <v>150</v>
      </c>
      <c r="I165" s="327"/>
      <c r="J165" s="325">
        <v>150</v>
      </c>
      <c r="K165" s="327"/>
      <c r="L165" s="325">
        <v>150</v>
      </c>
      <c r="M165" s="327"/>
      <c r="N165" s="329">
        <v>150</v>
      </c>
    </row>
    <row r="166" spans="1:14" ht="15">
      <c r="A166" s="140"/>
      <c r="B166" s="217"/>
      <c r="C166" s="260" t="s">
        <v>393</v>
      </c>
      <c r="D166" s="260" t="s">
        <v>394</v>
      </c>
      <c r="E166" s="260" t="s">
        <v>395</v>
      </c>
      <c r="F166" s="261" t="s">
        <v>191</v>
      </c>
      <c r="G166" s="323"/>
      <c r="H166" s="325">
        <v>0</v>
      </c>
      <c r="I166" s="327"/>
      <c r="J166" s="325">
        <v>887.33</v>
      </c>
      <c r="K166" s="327"/>
      <c r="L166" s="325">
        <v>1774.66</v>
      </c>
      <c r="M166" s="327"/>
      <c r="N166" s="329">
        <v>2662</v>
      </c>
    </row>
    <row r="167" spans="1:14" ht="15">
      <c r="A167" s="140"/>
      <c r="B167" s="217"/>
      <c r="C167" s="260" t="s">
        <v>396</v>
      </c>
      <c r="D167" s="260" t="s">
        <v>385</v>
      </c>
      <c r="E167" s="260" t="s">
        <v>392</v>
      </c>
      <c r="F167" s="261" t="s">
        <v>191</v>
      </c>
      <c r="G167" s="323"/>
      <c r="H167" s="325">
        <v>13196.29</v>
      </c>
      <c r="I167" s="327"/>
      <c r="J167" s="325">
        <v>32476.14</v>
      </c>
      <c r="K167" s="327"/>
      <c r="L167" s="325">
        <v>51755.99</v>
      </c>
      <c r="M167" s="327"/>
      <c r="N167" s="329">
        <v>71035.85</v>
      </c>
    </row>
    <row r="168" spans="1:14" ht="15">
      <c r="A168" s="140"/>
      <c r="B168" s="217"/>
      <c r="C168" s="260" t="s">
        <v>397</v>
      </c>
      <c r="D168" s="260" t="s">
        <v>385</v>
      </c>
      <c r="E168" s="260" t="s">
        <v>392</v>
      </c>
      <c r="F168" s="261" t="s">
        <v>191</v>
      </c>
      <c r="G168" s="323"/>
      <c r="H168" s="325">
        <v>306.85</v>
      </c>
      <c r="I168" s="327"/>
      <c r="J168" s="325">
        <v>404.57</v>
      </c>
      <c r="K168" s="327"/>
      <c r="L168" s="325">
        <v>502.29</v>
      </c>
      <c r="M168" s="327"/>
      <c r="N168" s="329">
        <v>600</v>
      </c>
    </row>
    <row r="169" spans="1:14" ht="15">
      <c r="A169" s="140"/>
      <c r="B169" s="217"/>
      <c r="C169" s="260" t="s">
        <v>398</v>
      </c>
      <c r="D169" s="260" t="s">
        <v>385</v>
      </c>
      <c r="E169" s="260" t="s">
        <v>392</v>
      </c>
      <c r="F169" s="261" t="s">
        <v>191</v>
      </c>
      <c r="G169" s="323"/>
      <c r="H169" s="325">
        <v>0</v>
      </c>
      <c r="I169" s="327"/>
      <c r="J169" s="325">
        <v>83.33</v>
      </c>
      <c r="K169" s="327"/>
      <c r="L169" s="325">
        <v>166.66</v>
      </c>
      <c r="M169" s="327"/>
      <c r="N169" s="329">
        <v>250</v>
      </c>
    </row>
    <row r="170" spans="1:14" ht="15">
      <c r="A170" s="140"/>
      <c r="B170" s="217"/>
      <c r="C170" s="260" t="s">
        <v>399</v>
      </c>
      <c r="D170" s="260" t="s">
        <v>385</v>
      </c>
      <c r="E170" s="260" t="s">
        <v>400</v>
      </c>
      <c r="F170" s="261" t="s">
        <v>191</v>
      </c>
      <c r="G170" s="323"/>
      <c r="H170" s="325">
        <v>593.62</v>
      </c>
      <c r="I170" s="327"/>
      <c r="J170" s="325">
        <v>964.63</v>
      </c>
      <c r="K170" s="327"/>
      <c r="L170" s="325">
        <v>1335.64</v>
      </c>
      <c r="M170" s="327"/>
      <c r="N170" s="329">
        <v>1706.66</v>
      </c>
    </row>
    <row r="171" spans="1:14" ht="15">
      <c r="A171" s="140"/>
      <c r="B171" s="217"/>
      <c r="C171" s="260" t="s">
        <v>401</v>
      </c>
      <c r="D171" s="260" t="s">
        <v>385</v>
      </c>
      <c r="E171" s="260" t="s">
        <v>392</v>
      </c>
      <c r="F171" s="261" t="s">
        <v>191</v>
      </c>
      <c r="G171" s="323"/>
      <c r="H171" s="325">
        <v>0</v>
      </c>
      <c r="I171" s="327"/>
      <c r="J171" s="325">
        <v>36.67</v>
      </c>
      <c r="K171" s="327"/>
      <c r="L171" s="325">
        <v>73.34</v>
      </c>
      <c r="M171" s="327"/>
      <c r="N171" s="329">
        <v>110</v>
      </c>
    </row>
    <row r="172" spans="1:14" ht="15">
      <c r="A172" s="140"/>
      <c r="B172" s="217"/>
      <c r="C172" s="260" t="s">
        <v>402</v>
      </c>
      <c r="D172" s="260" t="s">
        <v>385</v>
      </c>
      <c r="E172" s="260" t="s">
        <v>392</v>
      </c>
      <c r="F172" s="261" t="s">
        <v>191</v>
      </c>
      <c r="G172" s="323"/>
      <c r="H172" s="325">
        <v>0</v>
      </c>
      <c r="I172" s="327"/>
      <c r="J172" s="325">
        <v>3333.33</v>
      </c>
      <c r="K172" s="327"/>
      <c r="L172" s="325">
        <v>6666.66</v>
      </c>
      <c r="M172" s="327"/>
      <c r="N172" s="329">
        <v>10000</v>
      </c>
    </row>
    <row r="173" spans="1:14" ht="15">
      <c r="A173" s="140"/>
      <c r="B173" s="217"/>
      <c r="C173" s="260" t="s">
        <v>403</v>
      </c>
      <c r="D173" s="260" t="s">
        <v>385</v>
      </c>
      <c r="E173" s="260" t="s">
        <v>392</v>
      </c>
      <c r="F173" s="261" t="s">
        <v>191</v>
      </c>
      <c r="G173" s="323"/>
      <c r="H173" s="325">
        <v>4474.25</v>
      </c>
      <c r="I173" s="327"/>
      <c r="J173" s="325">
        <v>7399.08</v>
      </c>
      <c r="K173" s="327"/>
      <c r="L173" s="325">
        <v>10323.91</v>
      </c>
      <c r="M173" s="327"/>
      <c r="N173" s="329">
        <v>13248.75</v>
      </c>
    </row>
    <row r="174" spans="1:14" ht="15">
      <c r="A174" s="140"/>
      <c r="B174" s="217"/>
      <c r="C174" s="260" t="s">
        <v>404</v>
      </c>
      <c r="D174" s="260" t="s">
        <v>385</v>
      </c>
      <c r="E174" s="260" t="s">
        <v>392</v>
      </c>
      <c r="F174" s="261" t="s">
        <v>191</v>
      </c>
      <c r="G174" s="323"/>
      <c r="H174" s="325">
        <v>83.39</v>
      </c>
      <c r="I174" s="327"/>
      <c r="J174" s="325">
        <v>155.59</v>
      </c>
      <c r="K174" s="327"/>
      <c r="L174" s="325">
        <v>227.79</v>
      </c>
      <c r="M174" s="327"/>
      <c r="N174" s="329">
        <v>300</v>
      </c>
    </row>
    <row r="175" spans="1:14" ht="15">
      <c r="A175" s="140"/>
      <c r="B175" s="217"/>
      <c r="C175" s="260" t="s">
        <v>405</v>
      </c>
      <c r="D175" s="260" t="s">
        <v>385</v>
      </c>
      <c r="E175" s="260" t="s">
        <v>392</v>
      </c>
      <c r="F175" s="261" t="s">
        <v>191</v>
      </c>
      <c r="G175" s="323"/>
      <c r="H175" s="325">
        <v>698.42</v>
      </c>
      <c r="I175" s="327"/>
      <c r="J175" s="325">
        <v>1332.28</v>
      </c>
      <c r="K175" s="327"/>
      <c r="L175" s="325">
        <v>1966.14</v>
      </c>
      <c r="M175" s="327"/>
      <c r="N175" s="329">
        <v>2600</v>
      </c>
    </row>
    <row r="176" spans="1:14" ht="15">
      <c r="A176" s="140"/>
      <c r="B176" s="217"/>
      <c r="C176" s="260" t="s">
        <v>406</v>
      </c>
      <c r="D176" s="260" t="s">
        <v>407</v>
      </c>
      <c r="E176" s="260" t="s">
        <v>408</v>
      </c>
      <c r="F176" s="261" t="s">
        <v>191</v>
      </c>
      <c r="G176" s="323"/>
      <c r="H176" s="325">
        <v>0</v>
      </c>
      <c r="I176" s="327"/>
      <c r="J176" s="325">
        <v>400</v>
      </c>
      <c r="K176" s="327"/>
      <c r="L176" s="325">
        <v>800</v>
      </c>
      <c r="M176" s="327"/>
      <c r="N176" s="329">
        <v>1200</v>
      </c>
    </row>
    <row r="177" spans="1:14" ht="15">
      <c r="A177" s="140"/>
      <c r="B177" s="217"/>
      <c r="C177" s="260" t="s">
        <v>409</v>
      </c>
      <c r="D177" s="260" t="s">
        <v>410</v>
      </c>
      <c r="E177" s="260" t="s">
        <v>411</v>
      </c>
      <c r="F177" s="261" t="s">
        <v>191</v>
      </c>
      <c r="G177" s="323"/>
      <c r="H177" s="325">
        <v>0</v>
      </c>
      <c r="I177" s="327"/>
      <c r="J177" s="325">
        <v>2558.33</v>
      </c>
      <c r="K177" s="327"/>
      <c r="L177" s="325">
        <v>5116.66</v>
      </c>
      <c r="M177" s="327"/>
      <c r="N177" s="329">
        <v>7675</v>
      </c>
    </row>
    <row r="178" spans="1:14" ht="15">
      <c r="A178" s="140"/>
      <c r="B178" s="217"/>
      <c r="C178" s="260" t="s">
        <v>412</v>
      </c>
      <c r="D178" s="260" t="s">
        <v>413</v>
      </c>
      <c r="E178" s="260" t="s">
        <v>414</v>
      </c>
      <c r="F178" s="261" t="s">
        <v>191</v>
      </c>
      <c r="G178" s="323"/>
      <c r="H178" s="325">
        <v>0</v>
      </c>
      <c r="I178" s="327"/>
      <c r="J178" s="325">
        <v>1278.07</v>
      </c>
      <c r="K178" s="327"/>
      <c r="L178" s="325">
        <v>2556.14</v>
      </c>
      <c r="M178" s="327"/>
      <c r="N178" s="329">
        <v>3834.21</v>
      </c>
    </row>
    <row r="179" spans="1:14" ht="15">
      <c r="A179" s="140"/>
      <c r="B179" s="217"/>
      <c r="C179" s="260" t="s">
        <v>415</v>
      </c>
      <c r="D179" s="260" t="s">
        <v>385</v>
      </c>
      <c r="E179" s="260" t="s">
        <v>392</v>
      </c>
      <c r="F179" s="261" t="s">
        <v>191</v>
      </c>
      <c r="G179" s="323"/>
      <c r="H179" s="325">
        <v>0</v>
      </c>
      <c r="I179" s="327"/>
      <c r="J179" s="325">
        <v>150</v>
      </c>
      <c r="K179" s="327"/>
      <c r="L179" s="325">
        <v>300</v>
      </c>
      <c r="M179" s="327"/>
      <c r="N179" s="329">
        <v>450</v>
      </c>
    </row>
    <row r="180" spans="1:14" ht="15">
      <c r="A180" s="140"/>
      <c r="B180" s="217"/>
      <c r="C180" s="220" t="s">
        <v>416</v>
      </c>
      <c r="D180" s="220" t="s">
        <v>385</v>
      </c>
      <c r="E180" s="220" t="s">
        <v>417</v>
      </c>
      <c r="F180" s="226" t="s">
        <v>191</v>
      </c>
      <c r="G180" s="304"/>
      <c r="H180" s="309">
        <v>0</v>
      </c>
      <c r="I180" s="307"/>
      <c r="J180" s="309">
        <v>47.59</v>
      </c>
      <c r="K180" s="307"/>
      <c r="L180" s="309">
        <v>95.18</v>
      </c>
      <c r="M180" s="307"/>
      <c r="N180" s="314">
        <v>142.77</v>
      </c>
    </row>
    <row r="181" spans="1:14" ht="15">
      <c r="A181" s="140" t="s">
        <v>71</v>
      </c>
      <c r="B181" s="137" t="s">
        <v>70</v>
      </c>
      <c r="C181" s="221"/>
      <c r="D181" s="221"/>
      <c r="E181" s="221"/>
      <c r="F181" s="333"/>
      <c r="G181" s="70"/>
      <c r="H181" s="72"/>
      <c r="I181" s="72"/>
      <c r="J181" s="72"/>
      <c r="K181" s="72"/>
      <c r="L181" s="72"/>
      <c r="M181" s="72"/>
      <c r="N181" s="74"/>
    </row>
    <row r="182" spans="1:14" ht="15">
      <c r="A182" s="140" t="s">
        <v>72</v>
      </c>
      <c r="B182" s="137" t="s">
        <v>12</v>
      </c>
      <c r="C182" s="141"/>
      <c r="D182" s="141"/>
      <c r="E182" s="141"/>
      <c r="F182" s="157"/>
      <c r="G182" s="158"/>
      <c r="H182" s="159"/>
      <c r="I182" s="159"/>
      <c r="J182" s="159"/>
      <c r="K182" s="159"/>
      <c r="L182" s="159"/>
      <c r="M182" s="159"/>
      <c r="N182" s="160"/>
    </row>
    <row r="183" spans="1:14" ht="15">
      <c r="A183" s="140" t="s">
        <v>74</v>
      </c>
      <c r="B183" s="137" t="s">
        <v>73</v>
      </c>
      <c r="C183" s="246"/>
      <c r="D183" s="246"/>
      <c r="E183" s="246"/>
      <c r="F183" s="374"/>
      <c r="G183" s="158">
        <v>1276.31</v>
      </c>
      <c r="H183" s="159">
        <f>SUM(H184:H189)</f>
        <v>0</v>
      </c>
      <c r="I183" s="159">
        <v>4558.85</v>
      </c>
      <c r="J183" s="159">
        <f>SUM(J184:J189)</f>
        <v>2440</v>
      </c>
      <c r="K183" s="159">
        <v>4558.85</v>
      </c>
      <c r="L183" s="159">
        <f>SUM(L184:L189)</f>
        <v>2440</v>
      </c>
      <c r="M183" s="159">
        <v>6537</v>
      </c>
      <c r="N183" s="160">
        <f>SUM(N184:N189)</f>
        <v>4880</v>
      </c>
    </row>
    <row r="184" spans="1:14" ht="15">
      <c r="A184" s="140"/>
      <c r="B184" s="217"/>
      <c r="C184" s="247" t="s">
        <v>418</v>
      </c>
      <c r="D184" s="247" t="s">
        <v>419</v>
      </c>
      <c r="E184" s="247" t="s">
        <v>420</v>
      </c>
      <c r="F184" s="249" t="s">
        <v>421</v>
      </c>
      <c r="G184" s="346"/>
      <c r="H184" s="361">
        <v>0</v>
      </c>
      <c r="I184" s="350"/>
      <c r="J184" s="361">
        <v>565</v>
      </c>
      <c r="K184" s="350"/>
      <c r="L184" s="361">
        <v>565</v>
      </c>
      <c r="M184" s="350"/>
      <c r="N184" s="364">
        <v>1130</v>
      </c>
    </row>
    <row r="185" spans="1:14" ht="15">
      <c r="A185" s="140"/>
      <c r="B185" s="217"/>
      <c r="C185" s="260" t="s">
        <v>422</v>
      </c>
      <c r="D185" s="260" t="s">
        <v>419</v>
      </c>
      <c r="E185" s="260" t="s">
        <v>423</v>
      </c>
      <c r="F185" s="261" t="s">
        <v>421</v>
      </c>
      <c r="G185" s="366"/>
      <c r="H185" s="368">
        <v>0</v>
      </c>
      <c r="I185" s="370"/>
      <c r="J185" s="368">
        <v>400</v>
      </c>
      <c r="K185" s="370"/>
      <c r="L185" s="368">
        <v>400</v>
      </c>
      <c r="M185" s="370"/>
      <c r="N185" s="372">
        <v>800</v>
      </c>
    </row>
    <row r="186" spans="1:14" ht="15">
      <c r="A186" s="140"/>
      <c r="B186" s="217"/>
      <c r="C186" s="260" t="s">
        <v>424</v>
      </c>
      <c r="D186" s="260" t="s">
        <v>419</v>
      </c>
      <c r="E186" s="260" t="s">
        <v>425</v>
      </c>
      <c r="F186" s="261" t="s">
        <v>421</v>
      </c>
      <c r="G186" s="366"/>
      <c r="H186" s="368">
        <v>0</v>
      </c>
      <c r="I186" s="370"/>
      <c r="J186" s="368">
        <v>25</v>
      </c>
      <c r="K186" s="370"/>
      <c r="L186" s="368">
        <v>25</v>
      </c>
      <c r="M186" s="370"/>
      <c r="N186" s="372">
        <v>50</v>
      </c>
    </row>
    <row r="187" spans="1:14" ht="15">
      <c r="A187" s="140"/>
      <c r="B187" s="217"/>
      <c r="C187" s="260" t="s">
        <v>426</v>
      </c>
      <c r="D187" s="260" t="s">
        <v>419</v>
      </c>
      <c r="E187" s="260" t="s">
        <v>420</v>
      </c>
      <c r="F187" s="261" t="s">
        <v>421</v>
      </c>
      <c r="G187" s="366"/>
      <c r="H187" s="368">
        <v>0</v>
      </c>
      <c r="I187" s="370"/>
      <c r="J187" s="368">
        <v>605</v>
      </c>
      <c r="K187" s="370"/>
      <c r="L187" s="368">
        <v>605</v>
      </c>
      <c r="M187" s="370"/>
      <c r="N187" s="372">
        <v>1210</v>
      </c>
    </row>
    <row r="188" spans="1:14" ht="15">
      <c r="A188" s="140"/>
      <c r="B188" s="217"/>
      <c r="C188" s="260" t="s">
        <v>427</v>
      </c>
      <c r="D188" s="260" t="s">
        <v>419</v>
      </c>
      <c r="E188" s="260" t="s">
        <v>420</v>
      </c>
      <c r="F188" s="261" t="s">
        <v>421</v>
      </c>
      <c r="G188" s="366"/>
      <c r="H188" s="368">
        <v>0</v>
      </c>
      <c r="I188" s="370"/>
      <c r="J188" s="368">
        <v>625</v>
      </c>
      <c r="K188" s="370"/>
      <c r="L188" s="368">
        <v>625</v>
      </c>
      <c r="M188" s="370"/>
      <c r="N188" s="372">
        <v>1250</v>
      </c>
    </row>
    <row r="189" spans="1:14" ht="15">
      <c r="A189" s="140"/>
      <c r="B189" s="217"/>
      <c r="C189" s="220" t="s">
        <v>428</v>
      </c>
      <c r="D189" s="220" t="s">
        <v>419</v>
      </c>
      <c r="E189" s="220" t="s">
        <v>420</v>
      </c>
      <c r="F189" s="226" t="s">
        <v>421</v>
      </c>
      <c r="G189" s="345"/>
      <c r="H189" s="351">
        <v>0</v>
      </c>
      <c r="I189" s="349"/>
      <c r="J189" s="351">
        <v>220</v>
      </c>
      <c r="K189" s="349"/>
      <c r="L189" s="351">
        <v>220</v>
      </c>
      <c r="M189" s="349"/>
      <c r="N189" s="357">
        <v>440</v>
      </c>
    </row>
    <row r="190" spans="1:14" ht="15">
      <c r="A190" s="140" t="s">
        <v>76</v>
      </c>
      <c r="B190" s="137" t="s">
        <v>75</v>
      </c>
      <c r="C190" s="221"/>
      <c r="D190" s="221"/>
      <c r="E190" s="221"/>
      <c r="F190" s="333"/>
      <c r="G190" s="70"/>
      <c r="H190" s="72"/>
      <c r="I190" s="72"/>
      <c r="J190" s="72"/>
      <c r="K190" s="72"/>
      <c r="L190" s="72"/>
      <c r="M190" s="72"/>
      <c r="N190" s="74"/>
    </row>
    <row r="191" spans="1:14" ht="15">
      <c r="A191" s="140" t="s">
        <v>78</v>
      </c>
      <c r="B191" s="137" t="s">
        <v>77</v>
      </c>
      <c r="C191" s="246"/>
      <c r="D191" s="246"/>
      <c r="E191" s="246"/>
      <c r="F191" s="374"/>
      <c r="G191" s="70">
        <v>832</v>
      </c>
      <c r="H191" s="72">
        <v>403.64</v>
      </c>
      <c r="I191" s="72">
        <v>832</v>
      </c>
      <c r="J191" s="72">
        <v>769.09</v>
      </c>
      <c r="K191" s="72">
        <v>1498</v>
      </c>
      <c r="L191" s="72">
        <v>1134.54</v>
      </c>
      <c r="M191" s="72">
        <v>1498</v>
      </c>
      <c r="N191" s="74">
        <v>1500</v>
      </c>
    </row>
    <row r="192" spans="1:14" ht="15">
      <c r="A192" s="140"/>
      <c r="B192" s="217"/>
      <c r="C192" s="222" t="s">
        <v>429</v>
      </c>
      <c r="D192" s="222" t="s">
        <v>430</v>
      </c>
      <c r="E192" s="222" t="s">
        <v>431</v>
      </c>
      <c r="F192" s="228" t="s">
        <v>191</v>
      </c>
      <c r="G192" s="70"/>
      <c r="H192" s="310">
        <v>403.64</v>
      </c>
      <c r="I192" s="72"/>
      <c r="J192" s="310">
        <v>769.09</v>
      </c>
      <c r="K192" s="72"/>
      <c r="L192" s="310">
        <v>1134.54</v>
      </c>
      <c r="M192" s="72"/>
      <c r="N192" s="315">
        <v>1500</v>
      </c>
    </row>
    <row r="193" spans="1:14" ht="15">
      <c r="A193" s="140" t="s">
        <v>80</v>
      </c>
      <c r="B193" s="137" t="s">
        <v>79</v>
      </c>
      <c r="C193" s="222"/>
      <c r="D193" s="222"/>
      <c r="E193" s="222"/>
      <c r="F193" s="342"/>
      <c r="G193" s="70"/>
      <c r="H193" s="72">
        <f>SUM(H194:H195)</f>
        <v>88.53</v>
      </c>
      <c r="I193" s="72">
        <v>6210.76</v>
      </c>
      <c r="J193" s="72">
        <f>SUM(J194:J195)</f>
        <v>2226.34</v>
      </c>
      <c r="K193" s="72">
        <v>6210.76</v>
      </c>
      <c r="L193" s="72">
        <f>SUM(L194:L195)</f>
        <v>4364.15</v>
      </c>
      <c r="M193" s="72">
        <v>6210.76</v>
      </c>
      <c r="N193" s="74">
        <f>SUM(N194:N195)</f>
        <v>6501.94</v>
      </c>
    </row>
    <row r="194" spans="1:14" ht="15">
      <c r="A194" s="140"/>
      <c r="B194" s="217"/>
      <c r="C194" s="247" t="s">
        <v>432</v>
      </c>
      <c r="D194" s="247" t="s">
        <v>433</v>
      </c>
      <c r="E194" s="247" t="s">
        <v>196</v>
      </c>
      <c r="F194" s="249" t="s">
        <v>191</v>
      </c>
      <c r="G194" s="305"/>
      <c r="H194" s="318">
        <v>88.53</v>
      </c>
      <c r="I194" s="308"/>
      <c r="J194" s="318">
        <v>2175.69</v>
      </c>
      <c r="K194" s="308"/>
      <c r="L194" s="318">
        <v>4262.85</v>
      </c>
      <c r="M194" s="308"/>
      <c r="N194" s="321">
        <v>6350</v>
      </c>
    </row>
    <row r="195" spans="1:14" ht="15">
      <c r="A195" s="140"/>
      <c r="B195" s="217"/>
      <c r="C195" s="220" t="s">
        <v>434</v>
      </c>
      <c r="D195" s="220" t="s">
        <v>435</v>
      </c>
      <c r="E195" s="220" t="s">
        <v>436</v>
      </c>
      <c r="F195" s="226" t="s">
        <v>191</v>
      </c>
      <c r="G195" s="304"/>
      <c r="H195" s="309">
        <v>0</v>
      </c>
      <c r="I195" s="307"/>
      <c r="J195" s="309">
        <v>50.65</v>
      </c>
      <c r="K195" s="307"/>
      <c r="L195" s="309">
        <v>101.3</v>
      </c>
      <c r="M195" s="307"/>
      <c r="N195" s="314">
        <v>151.94</v>
      </c>
    </row>
    <row r="196" spans="1:14" ht="15">
      <c r="A196" s="143" t="s">
        <v>62</v>
      </c>
      <c r="B196" s="145" t="s">
        <v>127</v>
      </c>
      <c r="C196" s="221"/>
      <c r="D196" s="221"/>
      <c r="E196" s="221"/>
      <c r="F196" s="333"/>
      <c r="G196" s="62">
        <f>SUM(G96:G193)</f>
        <v>124412.1</v>
      </c>
      <c r="H196" s="63">
        <f>SUM(H193,H191,H190,H183,H182,H181,H161,H119,H110,H96)</f>
        <v>88521.38</v>
      </c>
      <c r="I196" s="63">
        <f>SUM(I193,I191,I190,I183,I182,I181,I161,I119,I110,I96)</f>
        <v>209660.16</v>
      </c>
      <c r="J196" s="63">
        <f>SUM(J193,J191,J190,J183,J182,J181,J161,J119,J110,J96)</f>
        <v>225484.21</v>
      </c>
      <c r="K196" s="63">
        <f>SUM(K193,K191,K190,K183,K182,K181,K161,K119,K110,K96)</f>
        <v>299824.77</v>
      </c>
      <c r="L196" s="63">
        <f>SUM(L193,L191,L190,L183,L182,L181,L161,L119,L110,L96)</f>
        <v>360007.04</v>
      </c>
      <c r="M196" s="63">
        <f>SUM(M96:M193)</f>
        <v>366012.92</v>
      </c>
      <c r="N196" s="64">
        <f>SUM(N193,N191,N190,N183,N182,N181,N161,N119,N110,N96)</f>
        <v>504267.31</v>
      </c>
    </row>
    <row r="197" spans="1:14" ht="15">
      <c r="A197" s="140" t="s">
        <v>83</v>
      </c>
      <c r="B197" s="137" t="s">
        <v>82</v>
      </c>
      <c r="C197" s="141"/>
      <c r="D197" s="141"/>
      <c r="E197" s="141"/>
      <c r="F197" s="157"/>
      <c r="G197" s="58"/>
      <c r="H197" s="60"/>
      <c r="I197" s="72"/>
      <c r="J197" s="72"/>
      <c r="K197" s="72"/>
      <c r="L197" s="72"/>
      <c r="M197" s="72"/>
      <c r="N197" s="161"/>
    </row>
    <row r="198" spans="1:14" ht="15">
      <c r="A198" s="140" t="s">
        <v>85</v>
      </c>
      <c r="B198" s="137" t="s">
        <v>84</v>
      </c>
      <c r="C198" s="246"/>
      <c r="D198" s="246"/>
      <c r="E198" s="246"/>
      <c r="F198" s="374"/>
      <c r="G198" s="158">
        <v>93993.99</v>
      </c>
      <c r="H198" s="159">
        <f>SUM(H199:H206)</f>
        <v>112669.52</v>
      </c>
      <c r="I198" s="159">
        <v>100063.49</v>
      </c>
      <c r="J198" s="159">
        <f>SUM(J199:J206)</f>
        <v>112669.52</v>
      </c>
      <c r="K198" s="159">
        <v>120537.34</v>
      </c>
      <c r="L198" s="159">
        <f>SUM(L199:L206)</f>
        <v>112669.52</v>
      </c>
      <c r="M198" s="159">
        <v>209147.86</v>
      </c>
      <c r="N198" s="160">
        <f>SUM(N199:N206)</f>
        <v>112669.52</v>
      </c>
    </row>
    <row r="199" spans="1:14" ht="15">
      <c r="A199" s="140"/>
      <c r="B199" s="217"/>
      <c r="C199" s="247" t="s">
        <v>437</v>
      </c>
      <c r="D199" s="247" t="s">
        <v>438</v>
      </c>
      <c r="E199" s="247" t="s">
        <v>439</v>
      </c>
      <c r="F199" s="249" t="s">
        <v>440</v>
      </c>
      <c r="G199" s="346"/>
      <c r="H199" s="361">
        <v>1296</v>
      </c>
      <c r="I199" s="350"/>
      <c r="J199" s="361">
        <v>1296</v>
      </c>
      <c r="K199" s="350"/>
      <c r="L199" s="361">
        <v>1296</v>
      </c>
      <c r="M199" s="350"/>
      <c r="N199" s="364">
        <v>1296</v>
      </c>
    </row>
    <row r="200" spans="1:14" ht="15">
      <c r="A200" s="140"/>
      <c r="B200" s="217"/>
      <c r="C200" s="260" t="s">
        <v>441</v>
      </c>
      <c r="D200" s="260" t="s">
        <v>438</v>
      </c>
      <c r="E200" s="260" t="s">
        <v>439</v>
      </c>
      <c r="F200" s="261" t="s">
        <v>440</v>
      </c>
      <c r="G200" s="366"/>
      <c r="H200" s="368">
        <v>56113.59</v>
      </c>
      <c r="I200" s="370"/>
      <c r="J200" s="368">
        <v>56113.59</v>
      </c>
      <c r="K200" s="370"/>
      <c r="L200" s="368">
        <v>56113.59</v>
      </c>
      <c r="M200" s="370"/>
      <c r="N200" s="372">
        <v>56113.59</v>
      </c>
    </row>
    <row r="201" spans="1:14" ht="15">
      <c r="A201" s="140"/>
      <c r="B201" s="217"/>
      <c r="C201" s="260" t="s">
        <v>442</v>
      </c>
      <c r="D201" s="260" t="s">
        <v>438</v>
      </c>
      <c r="E201" s="260" t="s">
        <v>443</v>
      </c>
      <c r="F201" s="261" t="s">
        <v>440</v>
      </c>
      <c r="G201" s="366"/>
      <c r="H201" s="368">
        <v>2882.25</v>
      </c>
      <c r="I201" s="370"/>
      <c r="J201" s="368">
        <v>2882.25</v>
      </c>
      <c r="K201" s="370"/>
      <c r="L201" s="368">
        <v>2882.25</v>
      </c>
      <c r="M201" s="370"/>
      <c r="N201" s="372">
        <v>2882.25</v>
      </c>
    </row>
    <row r="202" spans="1:14" ht="15">
      <c r="A202" s="140"/>
      <c r="B202" s="217"/>
      <c r="C202" s="260" t="s">
        <v>444</v>
      </c>
      <c r="D202" s="260" t="s">
        <v>445</v>
      </c>
      <c r="E202" s="260" t="s">
        <v>446</v>
      </c>
      <c r="F202" s="261" t="s">
        <v>440</v>
      </c>
      <c r="G202" s="366"/>
      <c r="H202" s="368">
        <v>17000</v>
      </c>
      <c r="I202" s="370"/>
      <c r="J202" s="368">
        <v>17000</v>
      </c>
      <c r="K202" s="370"/>
      <c r="L202" s="368">
        <v>17000</v>
      </c>
      <c r="M202" s="370"/>
      <c r="N202" s="372">
        <v>17000</v>
      </c>
    </row>
    <row r="203" spans="1:14" ht="15">
      <c r="A203" s="140"/>
      <c r="B203" s="217"/>
      <c r="C203" s="260" t="s">
        <v>447</v>
      </c>
      <c r="D203" s="260" t="s">
        <v>448</v>
      </c>
      <c r="E203" s="260" t="s">
        <v>196</v>
      </c>
      <c r="F203" s="261" t="s">
        <v>440</v>
      </c>
      <c r="G203" s="366"/>
      <c r="H203" s="368">
        <v>31020</v>
      </c>
      <c r="I203" s="370"/>
      <c r="J203" s="368">
        <v>31020</v>
      </c>
      <c r="K203" s="370"/>
      <c r="L203" s="368">
        <v>31020</v>
      </c>
      <c r="M203" s="370"/>
      <c r="N203" s="372">
        <v>31020</v>
      </c>
    </row>
    <row r="204" spans="1:14" ht="15">
      <c r="A204" s="140"/>
      <c r="B204" s="217"/>
      <c r="C204" s="260" t="s">
        <v>449</v>
      </c>
      <c r="D204" s="260" t="s">
        <v>450</v>
      </c>
      <c r="E204" s="260" t="s">
        <v>451</v>
      </c>
      <c r="F204" s="261" t="s">
        <v>440</v>
      </c>
      <c r="G204" s="366"/>
      <c r="H204" s="368">
        <v>1952</v>
      </c>
      <c r="I204" s="370"/>
      <c r="J204" s="368">
        <v>1952</v>
      </c>
      <c r="K204" s="370"/>
      <c r="L204" s="368">
        <v>1952</v>
      </c>
      <c r="M204" s="370"/>
      <c r="N204" s="372">
        <v>1952</v>
      </c>
    </row>
    <row r="205" spans="1:14" ht="15">
      <c r="A205" s="140"/>
      <c r="B205" s="217"/>
      <c r="C205" s="260" t="s">
        <v>452</v>
      </c>
      <c r="D205" s="260" t="s">
        <v>450</v>
      </c>
      <c r="E205" s="260" t="s">
        <v>451</v>
      </c>
      <c r="F205" s="261" t="s">
        <v>440</v>
      </c>
      <c r="G205" s="366"/>
      <c r="H205" s="368">
        <v>2196</v>
      </c>
      <c r="I205" s="370"/>
      <c r="J205" s="368">
        <v>2196</v>
      </c>
      <c r="K205" s="370"/>
      <c r="L205" s="368">
        <v>2196</v>
      </c>
      <c r="M205" s="370"/>
      <c r="N205" s="372">
        <v>2196</v>
      </c>
    </row>
    <row r="206" spans="1:14" ht="15">
      <c r="A206" s="140"/>
      <c r="B206" s="217"/>
      <c r="C206" s="220" t="s">
        <v>453</v>
      </c>
      <c r="D206" s="220" t="s">
        <v>438</v>
      </c>
      <c r="E206" s="220" t="s">
        <v>196</v>
      </c>
      <c r="F206" s="226" t="s">
        <v>440</v>
      </c>
      <c r="G206" s="345"/>
      <c r="H206" s="351">
        <v>209.68</v>
      </c>
      <c r="I206" s="349"/>
      <c r="J206" s="351">
        <v>209.68</v>
      </c>
      <c r="K206" s="349"/>
      <c r="L206" s="351">
        <v>209.68</v>
      </c>
      <c r="M206" s="349"/>
      <c r="N206" s="357">
        <v>209.68</v>
      </c>
    </row>
    <row r="207" spans="1:14" ht="15">
      <c r="A207" s="140" t="s">
        <v>86</v>
      </c>
      <c r="B207" s="137" t="s">
        <v>0</v>
      </c>
      <c r="C207" s="221"/>
      <c r="D207" s="221"/>
      <c r="E207" s="221"/>
      <c r="F207" s="333"/>
      <c r="G207" s="70"/>
      <c r="H207" s="72"/>
      <c r="I207" s="72"/>
      <c r="J207" s="72"/>
      <c r="K207" s="72"/>
      <c r="L207" s="72"/>
      <c r="M207" s="72"/>
      <c r="N207" s="74"/>
    </row>
    <row r="208" spans="1:14" ht="15">
      <c r="A208" s="140" t="s">
        <v>87</v>
      </c>
      <c r="B208" s="137" t="s">
        <v>1</v>
      </c>
      <c r="C208" s="141"/>
      <c r="D208" s="141"/>
      <c r="E208" s="141"/>
      <c r="F208" s="157"/>
      <c r="G208" s="70"/>
      <c r="H208" s="72"/>
      <c r="I208" s="72"/>
      <c r="J208" s="72"/>
      <c r="K208" s="72"/>
      <c r="L208" s="72"/>
      <c r="M208" s="72"/>
      <c r="N208" s="74"/>
    </row>
    <row r="209" spans="1:14" ht="15">
      <c r="A209" s="140" t="s">
        <v>89</v>
      </c>
      <c r="B209" s="137" t="s">
        <v>88</v>
      </c>
      <c r="C209" s="141"/>
      <c r="D209" s="141"/>
      <c r="E209" s="141"/>
      <c r="F209" s="157"/>
      <c r="G209" s="162"/>
      <c r="H209" s="163"/>
      <c r="I209" s="163"/>
      <c r="J209" s="163"/>
      <c r="K209" s="163"/>
      <c r="L209" s="163"/>
      <c r="M209" s="163"/>
      <c r="N209" s="164"/>
    </row>
    <row r="210" spans="1:14" ht="15">
      <c r="A210" s="143" t="s">
        <v>81</v>
      </c>
      <c r="B210" s="145" t="s">
        <v>126</v>
      </c>
      <c r="C210" s="141"/>
      <c r="D210" s="141"/>
      <c r="E210" s="141"/>
      <c r="F210" s="157"/>
      <c r="G210" s="62">
        <f>SUM(G197:G209)</f>
        <v>93993.99</v>
      </c>
      <c r="H210" s="63">
        <f>SUM(H209,H208,H207,H198,H197)</f>
        <v>112669.52</v>
      </c>
      <c r="I210" s="63">
        <f>SUM(I197:I209)</f>
        <v>100063.49</v>
      </c>
      <c r="J210" s="63">
        <f>SUM(J209,J208,J207,J198,J197)</f>
        <v>112669.52</v>
      </c>
      <c r="K210" s="63">
        <f>SUM(K197:K209)</f>
        <v>120537.34</v>
      </c>
      <c r="L210" s="63">
        <f>SUM(L209,L208,L207,L198,L197)</f>
        <v>112669.52</v>
      </c>
      <c r="M210" s="63">
        <f>SUM(M197:M209)</f>
        <v>209147.86</v>
      </c>
      <c r="N210" s="64">
        <f>SUM(N209,N208,N207,N198,N197)</f>
        <v>112669.52</v>
      </c>
    </row>
    <row r="211" spans="1:14" ht="15">
      <c r="A211" s="140" t="s">
        <v>92</v>
      </c>
      <c r="B211" s="137" t="s">
        <v>91</v>
      </c>
      <c r="C211" s="141"/>
      <c r="D211" s="141"/>
      <c r="E211" s="141"/>
      <c r="F211" s="157"/>
      <c r="G211" s="70"/>
      <c r="H211" s="72"/>
      <c r="I211" s="72"/>
      <c r="J211" s="72"/>
      <c r="K211" s="72"/>
      <c r="L211" s="72"/>
      <c r="M211" s="72"/>
      <c r="N211" s="74"/>
    </row>
    <row r="212" spans="1:14" ht="15">
      <c r="A212" s="140" t="s">
        <v>94</v>
      </c>
      <c r="B212" s="137" t="s">
        <v>93</v>
      </c>
      <c r="C212" s="141"/>
      <c r="D212" s="141"/>
      <c r="E212" s="141"/>
      <c r="F212" s="157"/>
      <c r="G212" s="70"/>
      <c r="H212" s="72"/>
      <c r="I212" s="72"/>
      <c r="J212" s="72"/>
      <c r="K212" s="72"/>
      <c r="L212" s="72"/>
      <c r="M212" s="72"/>
      <c r="N212" s="74"/>
    </row>
    <row r="213" spans="1:14" ht="15">
      <c r="A213" s="140" t="s">
        <v>96</v>
      </c>
      <c r="B213" s="137" t="s">
        <v>95</v>
      </c>
      <c r="C213" s="141"/>
      <c r="D213" s="141"/>
      <c r="E213" s="141"/>
      <c r="F213" s="157"/>
      <c r="G213" s="70"/>
      <c r="H213" s="72"/>
      <c r="I213" s="72"/>
      <c r="J213" s="72"/>
      <c r="K213" s="72"/>
      <c r="L213" s="72"/>
      <c r="M213" s="72"/>
      <c r="N213" s="74"/>
    </row>
    <row r="214" spans="1:14" ht="15">
      <c r="A214" s="140" t="s">
        <v>98</v>
      </c>
      <c r="B214" s="137" t="s">
        <v>97</v>
      </c>
      <c r="C214" s="141"/>
      <c r="D214" s="141"/>
      <c r="E214" s="141"/>
      <c r="F214" s="157"/>
      <c r="G214" s="70"/>
      <c r="H214" s="72"/>
      <c r="I214" s="72"/>
      <c r="J214" s="72"/>
      <c r="K214" s="72"/>
      <c r="L214" s="72"/>
      <c r="M214" s="72"/>
      <c r="N214" s="74"/>
    </row>
    <row r="215" spans="1:14" ht="15">
      <c r="A215" s="143" t="s">
        <v>90</v>
      </c>
      <c r="B215" s="145" t="s">
        <v>125</v>
      </c>
      <c r="C215" s="141"/>
      <c r="D215" s="141"/>
      <c r="E215" s="141"/>
      <c r="F215" s="157"/>
      <c r="G215" s="62">
        <f>SUM(G211:G214)</f>
        <v>0</v>
      </c>
      <c r="H215" s="165">
        <f>SUM(H214,H213,H212,H211)</f>
        <v>0</v>
      </c>
      <c r="I215" s="165">
        <f>SUM(I211:I214)</f>
        <v>0</v>
      </c>
      <c r="J215" s="165">
        <f>SUM(J214,J213,J212,J211)</f>
        <v>0</v>
      </c>
      <c r="K215" s="165">
        <f>SUM(K211:K214)</f>
        <v>0</v>
      </c>
      <c r="L215" s="165">
        <f>SUM(L214,L213,L212,L211)</f>
        <v>0</v>
      </c>
      <c r="M215" s="165">
        <f>SUM(M211:M214)</f>
        <v>0</v>
      </c>
      <c r="N215" s="166">
        <f>SUM(N214,N213,N212,N211)</f>
        <v>0</v>
      </c>
    </row>
    <row r="216" spans="1:14" ht="15">
      <c r="A216" s="140" t="s">
        <v>101</v>
      </c>
      <c r="B216" s="137" t="s">
        <v>100</v>
      </c>
      <c r="C216" s="141"/>
      <c r="D216" s="141"/>
      <c r="E216" s="141"/>
      <c r="F216" s="157"/>
      <c r="G216" s="70"/>
      <c r="H216" s="72"/>
      <c r="I216" s="72"/>
      <c r="J216" s="72"/>
      <c r="K216" s="72"/>
      <c r="L216" s="72"/>
      <c r="M216" s="72"/>
      <c r="N216" s="74"/>
    </row>
    <row r="217" spans="1:14" ht="15">
      <c r="A217" s="140" t="s">
        <v>103</v>
      </c>
      <c r="B217" s="137" t="s">
        <v>102</v>
      </c>
      <c r="C217" s="141"/>
      <c r="D217" s="141"/>
      <c r="E217" s="141"/>
      <c r="F217" s="157"/>
      <c r="G217" s="70"/>
      <c r="H217" s="72"/>
      <c r="I217" s="72"/>
      <c r="J217" s="72"/>
      <c r="K217" s="72"/>
      <c r="L217" s="72"/>
      <c r="M217" s="72"/>
      <c r="N217" s="74"/>
    </row>
    <row r="218" spans="1:14" ht="15">
      <c r="A218" s="140" t="s">
        <v>105</v>
      </c>
      <c r="B218" s="137" t="s">
        <v>104</v>
      </c>
      <c r="C218" s="246"/>
      <c r="D218" s="246"/>
      <c r="E218" s="246"/>
      <c r="F218" s="374"/>
      <c r="G218" s="70">
        <v>4064.93</v>
      </c>
      <c r="H218" s="72">
        <f>SUM(H219:H221)</f>
        <v>0</v>
      </c>
      <c r="I218" s="72">
        <v>15102.32</v>
      </c>
      <c r="J218" s="72">
        <f>SUM(J219:J221)</f>
        <v>12140</v>
      </c>
      <c r="K218" s="72">
        <v>15102.32</v>
      </c>
      <c r="L218" s="72">
        <f>SUM(L219:L221)</f>
        <v>12140</v>
      </c>
      <c r="M218" s="72">
        <v>22121.65</v>
      </c>
      <c r="N218" s="74">
        <f>SUM(N219:N221)</f>
        <v>24280</v>
      </c>
    </row>
    <row r="219" spans="1:14" ht="15">
      <c r="A219" s="140"/>
      <c r="B219" s="217"/>
      <c r="C219" s="247" t="s">
        <v>454</v>
      </c>
      <c r="D219" s="247" t="s">
        <v>455</v>
      </c>
      <c r="E219" s="247" t="s">
        <v>456</v>
      </c>
      <c r="F219" s="249" t="s">
        <v>421</v>
      </c>
      <c r="G219" s="305"/>
      <c r="H219" s="318">
        <v>0</v>
      </c>
      <c r="I219" s="308"/>
      <c r="J219" s="318">
        <v>1045</v>
      </c>
      <c r="K219" s="308"/>
      <c r="L219" s="318">
        <v>1045</v>
      </c>
      <c r="M219" s="308"/>
      <c r="N219" s="321">
        <v>2090</v>
      </c>
    </row>
    <row r="220" spans="1:14" ht="15">
      <c r="A220" s="140"/>
      <c r="B220" s="217"/>
      <c r="C220" s="260" t="s">
        <v>457</v>
      </c>
      <c r="D220" s="260" t="s">
        <v>455</v>
      </c>
      <c r="E220" s="260" t="s">
        <v>456</v>
      </c>
      <c r="F220" s="261" t="s">
        <v>421</v>
      </c>
      <c r="G220" s="323"/>
      <c r="H220" s="325">
        <v>0</v>
      </c>
      <c r="I220" s="327"/>
      <c r="J220" s="325">
        <v>3065</v>
      </c>
      <c r="K220" s="327"/>
      <c r="L220" s="325">
        <v>3065</v>
      </c>
      <c r="M220" s="327"/>
      <c r="N220" s="329">
        <v>6130</v>
      </c>
    </row>
    <row r="221" spans="1:14" ht="15">
      <c r="A221" s="140"/>
      <c r="B221" s="217"/>
      <c r="C221" s="220" t="s">
        <v>458</v>
      </c>
      <c r="D221" s="220" t="s">
        <v>455</v>
      </c>
      <c r="E221" s="220" t="s">
        <v>459</v>
      </c>
      <c r="F221" s="226" t="s">
        <v>421</v>
      </c>
      <c r="G221" s="304"/>
      <c r="H221" s="309">
        <v>0</v>
      </c>
      <c r="I221" s="307"/>
      <c r="J221" s="309">
        <v>8030</v>
      </c>
      <c r="K221" s="307"/>
      <c r="L221" s="309">
        <v>8030</v>
      </c>
      <c r="M221" s="307"/>
      <c r="N221" s="314">
        <v>16060</v>
      </c>
    </row>
    <row r="222" spans="1:14" ht="15">
      <c r="A222" s="140" t="s">
        <v>107</v>
      </c>
      <c r="B222" s="137" t="s">
        <v>106</v>
      </c>
      <c r="C222" s="221"/>
      <c r="D222" s="221"/>
      <c r="E222" s="221"/>
      <c r="F222" s="333"/>
      <c r="G222" s="70"/>
      <c r="H222" s="72"/>
      <c r="I222" s="72"/>
      <c r="J222" s="72"/>
      <c r="K222" s="72"/>
      <c r="L222" s="72"/>
      <c r="M222" s="72"/>
      <c r="N222" s="74"/>
    </row>
    <row r="223" spans="1:14" ht="15">
      <c r="A223" s="140" t="s">
        <v>109</v>
      </c>
      <c r="B223" s="137" t="s">
        <v>108</v>
      </c>
      <c r="C223" s="141"/>
      <c r="D223" s="141"/>
      <c r="E223" s="141"/>
      <c r="F223" s="157"/>
      <c r="G223" s="70"/>
      <c r="H223" s="72"/>
      <c r="I223" s="72"/>
      <c r="J223" s="72"/>
      <c r="K223" s="72"/>
      <c r="L223" s="72"/>
      <c r="M223" s="72"/>
      <c r="N223" s="74"/>
    </row>
    <row r="224" spans="1:14" ht="15">
      <c r="A224" s="143" t="s">
        <v>99</v>
      </c>
      <c r="B224" s="145" t="s">
        <v>124</v>
      </c>
      <c r="C224" s="141"/>
      <c r="D224" s="141"/>
      <c r="E224" s="141"/>
      <c r="F224" s="157"/>
      <c r="G224" s="167">
        <f>SUM(G216:G223)</f>
        <v>4064.93</v>
      </c>
      <c r="H224" s="165">
        <f>SUM(H223,H222,H218,H217,H216)</f>
        <v>0</v>
      </c>
      <c r="I224" s="165">
        <f>SUM(I216:I223)</f>
        <v>15102.32</v>
      </c>
      <c r="J224" s="165">
        <f>SUM(J223,J222,J218,J217,J216)</f>
        <v>12140</v>
      </c>
      <c r="K224" s="165">
        <f>SUM(K223,K222,K218,K217,K216)</f>
        <v>15102.32</v>
      </c>
      <c r="L224" s="165">
        <f>SUM(L223,L222,L218,L217,L216)</f>
        <v>12140</v>
      </c>
      <c r="M224" s="165">
        <f>SUM(M223,M222,M218,M217,M216)</f>
        <v>22121.65</v>
      </c>
      <c r="N224" s="166">
        <f>SUM(N223,N222,N218,N217,N216)</f>
        <v>24280</v>
      </c>
    </row>
    <row r="225" spans="1:14" ht="15">
      <c r="A225" s="140" t="s">
        <v>168</v>
      </c>
      <c r="B225" s="168" t="s">
        <v>175</v>
      </c>
      <c r="C225" s="169"/>
      <c r="D225" s="169"/>
      <c r="E225" s="169"/>
      <c r="F225" s="170"/>
      <c r="G225" s="70"/>
      <c r="H225" s="72"/>
      <c r="I225" s="72"/>
      <c r="J225" s="72"/>
      <c r="K225" s="72"/>
      <c r="L225" s="72"/>
      <c r="M225" s="72"/>
      <c r="N225" s="74"/>
    </row>
    <row r="226" spans="1:14" ht="30">
      <c r="A226" s="143" t="s">
        <v>176</v>
      </c>
      <c r="B226" s="171" t="s">
        <v>128</v>
      </c>
      <c r="C226" s="169"/>
      <c r="D226" s="169"/>
      <c r="E226" s="169"/>
      <c r="F226" s="170"/>
      <c r="G226" s="172">
        <f>G225</f>
        <v>0</v>
      </c>
      <c r="H226" s="173">
        <f>H225</f>
        <v>0</v>
      </c>
      <c r="I226" s="173">
        <f>I225</f>
        <v>0</v>
      </c>
      <c r="J226" s="173">
        <f>J225</f>
        <v>0</v>
      </c>
      <c r="K226" s="173">
        <f>K225</f>
        <v>0</v>
      </c>
      <c r="L226" s="173">
        <f>L225</f>
        <v>0</v>
      </c>
      <c r="M226" s="173">
        <f>M225</f>
        <v>0</v>
      </c>
      <c r="N226" s="174">
        <f>N225</f>
        <v>0</v>
      </c>
    </row>
    <row r="227" spans="1:14" ht="15">
      <c r="A227" s="140" t="s">
        <v>112</v>
      </c>
      <c r="B227" s="137" t="s">
        <v>111</v>
      </c>
      <c r="C227" s="246"/>
      <c r="D227" s="246"/>
      <c r="E227" s="246"/>
      <c r="F227" s="374"/>
      <c r="G227" s="70">
        <v>4558.9</v>
      </c>
      <c r="H227" s="72">
        <f>SUM(H228:H234)</f>
        <v>6279.78</v>
      </c>
      <c r="I227" s="72">
        <v>11970.56</v>
      </c>
      <c r="J227" s="72">
        <f>SUM(J228:J234)</f>
        <v>50137.14</v>
      </c>
      <c r="K227" s="72">
        <v>19689.6</v>
      </c>
      <c r="L227" s="72">
        <f>SUM(L228:L234)</f>
        <v>93994.5</v>
      </c>
      <c r="M227" s="72">
        <v>23183.03</v>
      </c>
      <c r="N227" s="74">
        <f>SUM(N228:N234)</f>
        <v>143520.98</v>
      </c>
    </row>
    <row r="228" spans="1:14" ht="15">
      <c r="A228" s="140"/>
      <c r="B228" s="217"/>
      <c r="C228" s="247" t="s">
        <v>460</v>
      </c>
      <c r="D228" s="247" t="s">
        <v>461</v>
      </c>
      <c r="E228" s="247" t="s">
        <v>462</v>
      </c>
      <c r="F228" s="249" t="s">
        <v>248</v>
      </c>
      <c r="G228" s="305"/>
      <c r="H228" s="318">
        <v>1572.74</v>
      </c>
      <c r="I228" s="308"/>
      <c r="J228" s="318">
        <v>7278.66</v>
      </c>
      <c r="K228" s="308"/>
      <c r="L228" s="318">
        <v>12984.58</v>
      </c>
      <c r="M228" s="308"/>
      <c r="N228" s="321">
        <v>20592.47</v>
      </c>
    </row>
    <row r="229" spans="1:14" ht="15">
      <c r="A229" s="140"/>
      <c r="B229" s="217"/>
      <c r="C229" s="260" t="s">
        <v>463</v>
      </c>
      <c r="D229" s="260" t="s">
        <v>464</v>
      </c>
      <c r="E229" s="260" t="s">
        <v>465</v>
      </c>
      <c r="F229" s="261" t="s">
        <v>191</v>
      </c>
      <c r="G229" s="323"/>
      <c r="H229" s="325">
        <v>450</v>
      </c>
      <c r="I229" s="327"/>
      <c r="J229" s="325">
        <v>6966.67</v>
      </c>
      <c r="K229" s="327"/>
      <c r="L229" s="325">
        <v>13483.34</v>
      </c>
      <c r="M229" s="327"/>
      <c r="N229" s="329">
        <v>20000</v>
      </c>
    </row>
    <row r="230" spans="1:14" ht="15">
      <c r="A230" s="140"/>
      <c r="B230" s="217"/>
      <c r="C230" s="260" t="s">
        <v>466</v>
      </c>
      <c r="D230" s="260" t="s">
        <v>467</v>
      </c>
      <c r="E230" s="260" t="s">
        <v>468</v>
      </c>
      <c r="F230" s="261" t="s">
        <v>248</v>
      </c>
      <c r="G230" s="323"/>
      <c r="H230" s="325">
        <v>4160.59</v>
      </c>
      <c r="I230" s="327"/>
      <c r="J230" s="325">
        <v>12470.67</v>
      </c>
      <c r="K230" s="327"/>
      <c r="L230" s="325">
        <v>20780.75</v>
      </c>
      <c r="M230" s="327"/>
      <c r="N230" s="329">
        <v>31860.86</v>
      </c>
    </row>
    <row r="231" spans="1:14" ht="15">
      <c r="A231" s="140"/>
      <c r="B231" s="217"/>
      <c r="C231" s="260" t="s">
        <v>469</v>
      </c>
      <c r="D231" s="260" t="s">
        <v>470</v>
      </c>
      <c r="E231" s="260" t="s">
        <v>471</v>
      </c>
      <c r="F231" s="261" t="s">
        <v>248</v>
      </c>
      <c r="G231" s="323"/>
      <c r="H231" s="325">
        <v>96.45</v>
      </c>
      <c r="I231" s="327"/>
      <c r="J231" s="325">
        <v>3087.81</v>
      </c>
      <c r="K231" s="327"/>
      <c r="L231" s="325">
        <v>6079.17</v>
      </c>
      <c r="M231" s="327"/>
      <c r="N231" s="329">
        <v>10067.65</v>
      </c>
    </row>
    <row r="232" spans="1:14" ht="15">
      <c r="A232" s="140"/>
      <c r="B232" s="217"/>
      <c r="C232" s="260" t="s">
        <v>472</v>
      </c>
      <c r="D232" s="260" t="s">
        <v>473</v>
      </c>
      <c r="E232" s="260" t="s">
        <v>474</v>
      </c>
      <c r="F232" s="261" t="s">
        <v>191</v>
      </c>
      <c r="G232" s="323"/>
      <c r="H232" s="325">
        <v>0</v>
      </c>
      <c r="I232" s="327"/>
      <c r="J232" s="325">
        <v>3333.33</v>
      </c>
      <c r="K232" s="327"/>
      <c r="L232" s="325">
        <v>6666.66</v>
      </c>
      <c r="M232" s="327"/>
      <c r="N232" s="329">
        <v>10000</v>
      </c>
    </row>
    <row r="233" spans="1:14" ht="15">
      <c r="A233" s="140"/>
      <c r="B233" s="217"/>
      <c r="C233" s="260" t="s">
        <v>475</v>
      </c>
      <c r="D233" s="260" t="s">
        <v>476</v>
      </c>
      <c r="E233" s="260" t="s">
        <v>196</v>
      </c>
      <c r="F233" s="261" t="s">
        <v>191</v>
      </c>
      <c r="G233" s="323"/>
      <c r="H233" s="325">
        <v>0</v>
      </c>
      <c r="I233" s="327"/>
      <c r="J233" s="325">
        <v>16666.67</v>
      </c>
      <c r="K233" s="327"/>
      <c r="L233" s="325">
        <v>33333.34</v>
      </c>
      <c r="M233" s="327"/>
      <c r="N233" s="329">
        <v>50000</v>
      </c>
    </row>
    <row r="234" spans="1:14" ht="15">
      <c r="A234" s="140"/>
      <c r="B234" s="217"/>
      <c r="C234" s="220" t="s">
        <v>477</v>
      </c>
      <c r="D234" s="220" t="s">
        <v>478</v>
      </c>
      <c r="E234" s="220" t="s">
        <v>479</v>
      </c>
      <c r="F234" s="226" t="s">
        <v>191</v>
      </c>
      <c r="G234" s="304"/>
      <c r="H234" s="309">
        <v>0</v>
      </c>
      <c r="I234" s="307"/>
      <c r="J234" s="309">
        <v>333.33</v>
      </c>
      <c r="K234" s="307"/>
      <c r="L234" s="309">
        <v>666.66</v>
      </c>
      <c r="M234" s="307"/>
      <c r="N234" s="314">
        <v>1000</v>
      </c>
    </row>
    <row r="235" spans="1:14" ht="15">
      <c r="A235" s="140" t="s">
        <v>114</v>
      </c>
      <c r="B235" s="137" t="s">
        <v>113</v>
      </c>
      <c r="C235" s="222"/>
      <c r="D235" s="222"/>
      <c r="E235" s="222"/>
      <c r="F235" s="342"/>
      <c r="G235" s="70">
        <v>8306.61</v>
      </c>
      <c r="H235" s="72">
        <f>SUM(H236:H242)</f>
        <v>27650.43</v>
      </c>
      <c r="I235" s="72">
        <v>22412.97</v>
      </c>
      <c r="J235" s="72">
        <f>SUM(J236:J242)</f>
        <v>73795.88</v>
      </c>
      <c r="K235" s="72">
        <v>27437.12</v>
      </c>
      <c r="L235" s="72">
        <f>SUM(L236:L242)</f>
        <v>119941.33</v>
      </c>
      <c r="M235" s="72">
        <v>34417.23</v>
      </c>
      <c r="N235" s="74">
        <f>SUM(N236:N242)</f>
        <v>166086.79</v>
      </c>
    </row>
    <row r="236" spans="1:14" ht="15">
      <c r="A236" s="140"/>
      <c r="B236" s="217"/>
      <c r="C236" s="247" t="s">
        <v>480</v>
      </c>
      <c r="D236" s="247" t="s">
        <v>481</v>
      </c>
      <c r="E236" s="247" t="s">
        <v>482</v>
      </c>
      <c r="F236" s="249" t="s">
        <v>191</v>
      </c>
      <c r="G236" s="305"/>
      <c r="H236" s="318">
        <v>0</v>
      </c>
      <c r="I236" s="308"/>
      <c r="J236" s="318">
        <v>7116.67</v>
      </c>
      <c r="K236" s="308"/>
      <c r="L236" s="318">
        <v>14233.34</v>
      </c>
      <c r="M236" s="308"/>
      <c r="N236" s="321">
        <v>21350</v>
      </c>
    </row>
    <row r="237" spans="1:14" ht="15">
      <c r="A237" s="140"/>
      <c r="B237" s="217"/>
      <c r="C237" s="260" t="s">
        <v>483</v>
      </c>
      <c r="D237" s="260" t="s">
        <v>484</v>
      </c>
      <c r="E237" s="260" t="s">
        <v>485</v>
      </c>
      <c r="F237" s="261" t="s">
        <v>191</v>
      </c>
      <c r="G237" s="323"/>
      <c r="H237" s="325">
        <v>1559.12</v>
      </c>
      <c r="I237" s="327"/>
      <c r="J237" s="325">
        <v>10035.51</v>
      </c>
      <c r="K237" s="327"/>
      <c r="L237" s="325">
        <v>18511.9</v>
      </c>
      <c r="M237" s="327"/>
      <c r="N237" s="329">
        <v>26988.29</v>
      </c>
    </row>
    <row r="238" spans="1:14" ht="15">
      <c r="A238" s="140"/>
      <c r="B238" s="217"/>
      <c r="C238" s="260" t="s">
        <v>486</v>
      </c>
      <c r="D238" s="260" t="s">
        <v>487</v>
      </c>
      <c r="E238" s="260" t="s">
        <v>488</v>
      </c>
      <c r="F238" s="261" t="s">
        <v>191</v>
      </c>
      <c r="G238" s="323"/>
      <c r="H238" s="325">
        <v>0</v>
      </c>
      <c r="I238" s="327"/>
      <c r="J238" s="325">
        <v>648.38</v>
      </c>
      <c r="K238" s="327"/>
      <c r="L238" s="325">
        <v>1296.76</v>
      </c>
      <c r="M238" s="327"/>
      <c r="N238" s="329">
        <v>1945.15</v>
      </c>
    </row>
    <row r="239" spans="1:14" ht="15">
      <c r="A239" s="140"/>
      <c r="B239" s="217"/>
      <c r="C239" s="260" t="s">
        <v>489</v>
      </c>
      <c r="D239" s="260" t="s">
        <v>490</v>
      </c>
      <c r="E239" s="260" t="s">
        <v>491</v>
      </c>
      <c r="F239" s="261" t="s">
        <v>191</v>
      </c>
      <c r="G239" s="323"/>
      <c r="H239" s="325">
        <v>384.49</v>
      </c>
      <c r="I239" s="327"/>
      <c r="J239" s="325">
        <v>517.82</v>
      </c>
      <c r="K239" s="327"/>
      <c r="L239" s="325">
        <v>651.15</v>
      </c>
      <c r="M239" s="327"/>
      <c r="N239" s="329">
        <v>784.49</v>
      </c>
    </row>
    <row r="240" spans="1:14" ht="15">
      <c r="A240" s="140"/>
      <c r="B240" s="217"/>
      <c r="C240" s="260" t="s">
        <v>492</v>
      </c>
      <c r="D240" s="260" t="s">
        <v>484</v>
      </c>
      <c r="E240" s="260" t="s">
        <v>485</v>
      </c>
      <c r="F240" s="261" t="s">
        <v>191</v>
      </c>
      <c r="G240" s="323"/>
      <c r="H240" s="325">
        <v>856.29</v>
      </c>
      <c r="I240" s="327"/>
      <c r="J240" s="325">
        <v>2719.5</v>
      </c>
      <c r="K240" s="327"/>
      <c r="L240" s="325">
        <v>4582.71</v>
      </c>
      <c r="M240" s="327"/>
      <c r="N240" s="329">
        <v>6445.93</v>
      </c>
    </row>
    <row r="241" spans="1:14" ht="15">
      <c r="A241" s="140"/>
      <c r="B241" s="217"/>
      <c r="C241" s="260" t="s">
        <v>493</v>
      </c>
      <c r="D241" s="260" t="s">
        <v>490</v>
      </c>
      <c r="E241" s="260" t="s">
        <v>491</v>
      </c>
      <c r="F241" s="261" t="s">
        <v>191</v>
      </c>
      <c r="G241" s="323"/>
      <c r="H241" s="325">
        <v>24850.53</v>
      </c>
      <c r="I241" s="327"/>
      <c r="J241" s="325">
        <v>50798</v>
      </c>
      <c r="K241" s="327"/>
      <c r="L241" s="325">
        <v>76745.47</v>
      </c>
      <c r="M241" s="327"/>
      <c r="N241" s="329">
        <v>102692.93</v>
      </c>
    </row>
    <row r="242" spans="1:14" ht="15">
      <c r="A242" s="140"/>
      <c r="B242" s="217"/>
      <c r="C242" s="220" t="s">
        <v>494</v>
      </c>
      <c r="D242" s="220" t="s">
        <v>481</v>
      </c>
      <c r="E242" s="220" t="s">
        <v>482</v>
      </c>
      <c r="F242" s="226" t="s">
        <v>191</v>
      </c>
      <c r="G242" s="304"/>
      <c r="H242" s="309">
        <v>0</v>
      </c>
      <c r="I242" s="307"/>
      <c r="J242" s="309">
        <v>1960</v>
      </c>
      <c r="K242" s="307"/>
      <c r="L242" s="309">
        <v>3920</v>
      </c>
      <c r="M242" s="307"/>
      <c r="N242" s="314">
        <v>5880</v>
      </c>
    </row>
    <row r="243" spans="1:14" ht="15.75">
      <c r="A243" s="143" t="s">
        <v>110</v>
      </c>
      <c r="B243" s="145" t="s">
        <v>123</v>
      </c>
      <c r="C243" s="221"/>
      <c r="D243" s="221"/>
      <c r="E243" s="221"/>
      <c r="F243" s="333"/>
      <c r="G243" s="175">
        <f>+G227+G235</f>
        <v>12865.51</v>
      </c>
      <c r="H243" s="176">
        <f>+H227+H235</f>
        <v>33930.21</v>
      </c>
      <c r="I243" s="176">
        <f>+I227+I235</f>
        <v>34383.53</v>
      </c>
      <c r="J243" s="176">
        <f>+J227+J235</f>
        <v>123933.02</v>
      </c>
      <c r="K243" s="176">
        <f>+K227+K235</f>
        <v>47126.72</v>
      </c>
      <c r="L243" s="176">
        <f>+L227+L235</f>
        <v>213935.83</v>
      </c>
      <c r="M243" s="176">
        <f>+M227+M235</f>
        <v>57600.26</v>
      </c>
      <c r="N243" s="177">
        <f>+N227+N235</f>
        <v>309607.77</v>
      </c>
    </row>
    <row r="244" spans="1:14" ht="18.75">
      <c r="A244" s="178" t="s">
        <v>137</v>
      </c>
      <c r="B244" s="37" t="s">
        <v>144</v>
      </c>
      <c r="C244" s="130"/>
      <c r="D244" s="130"/>
      <c r="E244" s="130"/>
      <c r="F244" s="131"/>
      <c r="G244" s="179"/>
      <c r="H244" s="180">
        <v>0</v>
      </c>
      <c r="I244" s="180"/>
      <c r="J244" s="180">
        <v>0</v>
      </c>
      <c r="K244" s="180"/>
      <c r="L244" s="180">
        <v>0</v>
      </c>
      <c r="M244" s="180"/>
      <c r="N244" s="181">
        <v>0</v>
      </c>
    </row>
    <row r="245" spans="1:14" ht="16.5">
      <c r="A245" s="193" t="s">
        <v>132</v>
      </c>
      <c r="B245" s="194"/>
      <c r="C245" s="132"/>
      <c r="D245" s="132"/>
      <c r="E245" s="132"/>
      <c r="F245" s="132"/>
      <c r="G245" s="122">
        <f>+G244+G243+G226+G224+G215+G210+G196</f>
        <v>235336.53</v>
      </c>
      <c r="H245" s="123">
        <f>+H244+H243+H226+H224+H215+H210+H196</f>
        <v>235121.11</v>
      </c>
      <c r="I245" s="123">
        <f>+I244+I243+I226+I224+I215+I210+I196</f>
        <v>359209.5</v>
      </c>
      <c r="J245" s="123">
        <f>+J244+J243+J226+J224+J215+J210+J196</f>
        <v>474226.75</v>
      </c>
      <c r="K245" s="123">
        <f>+K244+K243+K226+K224+K215+K210+K196</f>
        <v>482591.15</v>
      </c>
      <c r="L245" s="123">
        <f>+L244+L243+L226+L224+L215+L210+L196</f>
        <v>698752.39</v>
      </c>
      <c r="M245" s="123">
        <f>+M244+M243+M226+M224+M215+M210+M196</f>
        <v>654882.69</v>
      </c>
      <c r="N245" s="124">
        <f>+N244+N243+N226+N224+N215+N210+N196</f>
        <v>950824.6</v>
      </c>
    </row>
    <row r="246" spans="1:14" ht="16.5">
      <c r="A246" s="193" t="s">
        <v>174</v>
      </c>
      <c r="B246" s="194"/>
      <c r="C246" s="129"/>
      <c r="D246" s="129"/>
      <c r="E246" s="129"/>
      <c r="F246" s="129"/>
      <c r="G246" s="2"/>
      <c r="H246" s="87">
        <v>0</v>
      </c>
      <c r="I246" s="3"/>
      <c r="J246" s="87">
        <v>0</v>
      </c>
      <c r="K246" s="3"/>
      <c r="L246" s="87">
        <v>0</v>
      </c>
      <c r="M246" s="3"/>
      <c r="N246" s="89">
        <v>0</v>
      </c>
    </row>
    <row r="247" spans="1:14" ht="16.5">
      <c r="A247" s="17"/>
      <c r="B247" s="42"/>
      <c r="C247" s="42"/>
      <c r="D247" s="42"/>
      <c r="E247" s="42"/>
      <c r="F247" s="42"/>
      <c r="G247" s="43"/>
      <c r="H247" s="43"/>
      <c r="I247" s="43"/>
      <c r="J247" s="43"/>
      <c r="K247" s="43"/>
      <c r="L247" s="43"/>
      <c r="M247" s="43"/>
      <c r="N247" s="44"/>
    </row>
    <row r="248" spans="1:14" ht="16.5">
      <c r="A248" s="45"/>
      <c r="B248" s="46" t="s">
        <v>129</v>
      </c>
      <c r="C248" s="133"/>
      <c r="D248" s="133"/>
      <c r="E248" s="133"/>
      <c r="F248" s="133"/>
      <c r="G248" s="123">
        <f>+G90-G245</f>
        <v>196968.51</v>
      </c>
      <c r="H248" s="123">
        <f>+H90-H245</f>
        <v>195987.51</v>
      </c>
      <c r="I248" s="123">
        <f>+I90-I245</f>
        <v>192022.83</v>
      </c>
      <c r="J248" s="123">
        <f>+J90-J245</f>
        <v>187354.21</v>
      </c>
      <c r="K248" s="123">
        <f>+K90-K245</f>
        <v>180886.53</v>
      </c>
      <c r="L248" s="123">
        <f>+L90-L245</f>
        <v>193300.91</v>
      </c>
      <c r="M248" s="123">
        <f>+M90-M245</f>
        <v>198963.08</v>
      </c>
      <c r="N248" s="124">
        <f>+N90-N245</f>
        <v>177286.6</v>
      </c>
    </row>
    <row r="249" spans="1:14" s="23" customFormat="1" ht="16.5">
      <c r="A249" s="45"/>
      <c r="B249" s="46" t="s">
        <v>163</v>
      </c>
      <c r="C249" s="134"/>
      <c r="D249" s="134"/>
      <c r="E249" s="134"/>
      <c r="F249" s="134"/>
      <c r="G249" s="4"/>
      <c r="H249" s="127">
        <f>+H91-H246</f>
        <v>0</v>
      </c>
      <c r="I249" s="5"/>
      <c r="J249" s="127">
        <f>+J91-J246</f>
        <v>0</v>
      </c>
      <c r="K249" s="5"/>
      <c r="L249" s="127">
        <f>+L91-L246</f>
        <v>0</v>
      </c>
      <c r="M249" s="5"/>
      <c r="N249" s="125">
        <f>+N91-N246</f>
        <v>0</v>
      </c>
    </row>
    <row r="250" spans="1:14" s="23" customFormat="1" ht="16.5">
      <c r="A250" s="47"/>
      <c r="B250" s="46" t="s">
        <v>134</v>
      </c>
      <c r="C250" s="133"/>
      <c r="D250" s="133"/>
      <c r="E250" s="133"/>
      <c r="F250" s="133"/>
      <c r="G250" s="123">
        <v>0</v>
      </c>
      <c r="H250" s="123">
        <f>IF(H248&lt;0,-H248,0)</f>
        <v>0</v>
      </c>
      <c r="I250" s="123">
        <v>0</v>
      </c>
      <c r="J250" s="123">
        <f>IF(J248&lt;0,-J248,0)</f>
        <v>0</v>
      </c>
      <c r="K250" s="123">
        <v>0</v>
      </c>
      <c r="L250" s="123">
        <f>IF(L248&lt;0,-L248,0)</f>
        <v>0</v>
      </c>
      <c r="M250" s="123">
        <v>0</v>
      </c>
      <c r="N250" s="126">
        <f>IF(N248&lt;0,-N248,0)</f>
        <v>0</v>
      </c>
    </row>
    <row r="251" spans="1:14" s="48" customFormat="1" ht="21" customHeight="1">
      <c r="A251" s="207" t="s">
        <v>149</v>
      </c>
      <c r="B251" s="207"/>
      <c r="C251" s="207"/>
      <c r="D251" s="207"/>
      <c r="E251" s="207"/>
      <c r="F251" s="207"/>
      <c r="G251" s="207"/>
      <c r="H251" s="207"/>
      <c r="I251" s="207"/>
      <c r="J251" s="207"/>
      <c r="K251" s="207"/>
      <c r="L251" s="207"/>
      <c r="M251" s="207"/>
      <c r="N251" s="207"/>
    </row>
    <row r="252" spans="1:14" s="48" customFormat="1" ht="21" customHeight="1">
      <c r="A252" s="208" t="s">
        <v>151</v>
      </c>
      <c r="B252" s="208"/>
      <c r="C252" s="208"/>
      <c r="D252" s="208"/>
      <c r="E252" s="208"/>
      <c r="F252" s="208"/>
      <c r="G252" s="208"/>
      <c r="H252" s="208"/>
      <c r="I252" s="208"/>
      <c r="J252" s="208"/>
      <c r="K252" s="208"/>
      <c r="L252" s="208"/>
      <c r="M252" s="208"/>
      <c r="N252" s="208"/>
    </row>
    <row r="253" spans="1:14" s="48" customFormat="1" ht="21" customHeight="1">
      <c r="A253" s="198" t="s">
        <v>167</v>
      </c>
      <c r="B253" s="198"/>
      <c r="C253" s="198"/>
      <c r="D253" s="198"/>
      <c r="E253" s="198"/>
      <c r="F253" s="198"/>
      <c r="G253" s="198"/>
      <c r="H253" s="198"/>
      <c r="I253" s="198"/>
      <c r="J253" s="198"/>
      <c r="K253" s="198"/>
      <c r="L253" s="198"/>
      <c r="M253" s="198"/>
      <c r="N253" s="198"/>
    </row>
    <row r="254" ht="15" customHeight="1">
      <c r="A254" s="48"/>
    </row>
    <row r="255" ht="15" customHeight="1">
      <c r="A255" s="48"/>
    </row>
    <row r="256" ht="15" customHeight="1">
      <c r="A256" s="48"/>
    </row>
    <row r="257" ht="15" customHeight="1">
      <c r="A257" s="48"/>
    </row>
    <row r="258" ht="15" customHeight="1">
      <c r="A258" s="48"/>
    </row>
    <row r="259" ht="15" customHeight="1">
      <c r="A259" s="48"/>
    </row>
    <row r="260" ht="15" customHeight="1">
      <c r="A260" s="48"/>
    </row>
    <row r="261" ht="15" customHeight="1">
      <c r="A261" s="48"/>
    </row>
    <row r="262" ht="15" customHeight="1">
      <c r="A262" s="48"/>
    </row>
    <row r="263" ht="15" customHeight="1">
      <c r="A263" s="48"/>
    </row>
    <row r="264" ht="15" customHeight="1">
      <c r="A264" s="48"/>
    </row>
    <row r="265" ht="15" customHeight="1">
      <c r="A265" s="48"/>
    </row>
    <row r="266" ht="15" customHeight="1">
      <c r="A266" s="48"/>
    </row>
    <row r="267" ht="15" customHeight="1">
      <c r="A267" s="48"/>
    </row>
    <row r="268" ht="15" customHeight="1">
      <c r="A268" s="48"/>
    </row>
    <row r="269" ht="15" customHeight="1">
      <c r="A269" s="48"/>
    </row>
    <row r="270" ht="15" customHeight="1">
      <c r="A270" s="48"/>
    </row>
    <row r="271" ht="15" customHeight="1">
      <c r="A271" s="48"/>
    </row>
    <row r="272" ht="15" customHeight="1">
      <c r="A272" s="48"/>
    </row>
    <row r="273" ht="15" customHeight="1">
      <c r="A273" s="48"/>
    </row>
    <row r="274" ht="15" customHeight="1">
      <c r="A274" s="48"/>
    </row>
    <row r="275" ht="15" customHeight="1">
      <c r="A275" s="48"/>
    </row>
    <row r="276" ht="15" customHeight="1">
      <c r="A276" s="48"/>
    </row>
    <row r="277" ht="15" customHeight="1">
      <c r="A277" s="48"/>
    </row>
    <row r="278" ht="15" customHeight="1">
      <c r="A278" s="48"/>
    </row>
    <row r="279" ht="15" customHeight="1">
      <c r="A279" s="48"/>
    </row>
    <row r="280" ht="15" customHeight="1">
      <c r="A280" s="48"/>
    </row>
    <row r="281" ht="15" customHeight="1">
      <c r="A281" s="48"/>
    </row>
    <row r="282" ht="15" customHeight="1">
      <c r="A282" s="48"/>
    </row>
    <row r="283" ht="15" customHeight="1">
      <c r="A283" s="48"/>
    </row>
    <row r="284" ht="15" customHeight="1">
      <c r="A284" s="48"/>
    </row>
    <row r="285" ht="15" customHeight="1">
      <c r="A285" s="48"/>
    </row>
    <row r="286" ht="15" customHeight="1">
      <c r="A286" s="48"/>
    </row>
    <row r="287" ht="15" customHeight="1">
      <c r="A287" s="48"/>
    </row>
    <row r="288" ht="15" customHeight="1">
      <c r="A288" s="48"/>
    </row>
    <row r="289" ht="15" customHeight="1">
      <c r="A289" s="48"/>
    </row>
    <row r="290" ht="15" customHeight="1">
      <c r="A290" s="48"/>
    </row>
    <row r="291" ht="15" customHeight="1">
      <c r="A291" s="48"/>
    </row>
    <row r="292" ht="15" customHeight="1">
      <c r="A292" s="48"/>
    </row>
    <row r="293" ht="15" customHeight="1">
      <c r="A293" s="48"/>
    </row>
    <row r="294" ht="15" customHeight="1">
      <c r="A294" s="48"/>
    </row>
    <row r="295" ht="15" customHeight="1">
      <c r="A295" s="48"/>
    </row>
    <row r="296" ht="15" customHeight="1">
      <c r="A296" s="48"/>
    </row>
    <row r="297" ht="15" customHeight="1">
      <c r="A297" s="48"/>
    </row>
    <row r="298" ht="15" customHeight="1">
      <c r="A298" s="48"/>
    </row>
    <row r="299" ht="15" customHeight="1">
      <c r="A299" s="48"/>
    </row>
    <row r="300" ht="15" customHeight="1">
      <c r="A300" s="48"/>
    </row>
    <row r="301" ht="15" customHeight="1">
      <c r="A301" s="48"/>
    </row>
    <row r="302" ht="15" customHeight="1">
      <c r="A302" s="48"/>
    </row>
    <row r="303" ht="15" customHeight="1">
      <c r="A303" s="48"/>
    </row>
    <row r="304" ht="15" customHeight="1">
      <c r="A304" s="48"/>
    </row>
    <row r="305" ht="15" customHeight="1">
      <c r="A305" s="48"/>
    </row>
    <row r="306" ht="15" customHeight="1">
      <c r="A306" s="48"/>
    </row>
    <row r="307" ht="15" customHeight="1">
      <c r="A307" s="48"/>
    </row>
    <row r="308" ht="15" customHeight="1">
      <c r="A308" s="48"/>
    </row>
    <row r="309" ht="15" customHeight="1">
      <c r="A309" s="48"/>
    </row>
    <row r="310" ht="15" customHeight="1">
      <c r="A310" s="48"/>
    </row>
    <row r="311" ht="15" customHeight="1">
      <c r="A311" s="48"/>
    </row>
    <row r="312" ht="15" customHeight="1">
      <c r="A312" s="48"/>
    </row>
    <row r="313" ht="15" customHeight="1">
      <c r="A313" s="48"/>
    </row>
    <row r="314" ht="15" customHeight="1">
      <c r="A314" s="48"/>
    </row>
    <row r="315" ht="15" customHeight="1">
      <c r="A315" s="48"/>
    </row>
    <row r="316" ht="15" customHeight="1">
      <c r="A316" s="48"/>
    </row>
    <row r="317" ht="15" customHeight="1">
      <c r="A317" s="48"/>
    </row>
    <row r="318" ht="15" customHeight="1">
      <c r="A318" s="48"/>
    </row>
    <row r="319" ht="15" customHeight="1">
      <c r="A319" s="48"/>
    </row>
    <row r="320" ht="15" customHeight="1">
      <c r="A320" s="48"/>
    </row>
    <row r="321" ht="15" customHeight="1">
      <c r="A321" s="48"/>
    </row>
    <row r="322" ht="15" customHeight="1">
      <c r="A322" s="48"/>
    </row>
    <row r="323" ht="15" customHeight="1">
      <c r="A323" s="48"/>
    </row>
    <row r="324" ht="15" customHeight="1">
      <c r="A324" s="48"/>
    </row>
    <row r="325" ht="15" customHeight="1">
      <c r="A325" s="48"/>
    </row>
    <row r="326" ht="15" customHeight="1">
      <c r="A326" s="48"/>
    </row>
    <row r="327" ht="15" customHeight="1">
      <c r="A327" s="48"/>
    </row>
    <row r="328" ht="15" customHeight="1">
      <c r="A328" s="48"/>
    </row>
    <row r="329" ht="15" customHeight="1">
      <c r="A329" s="48"/>
    </row>
    <row r="330" ht="15" customHeight="1">
      <c r="A330" s="48"/>
    </row>
    <row r="331" ht="15" customHeight="1">
      <c r="A331" s="48"/>
    </row>
    <row r="332" ht="15" customHeight="1">
      <c r="A332" s="48"/>
    </row>
    <row r="333" ht="15" customHeight="1">
      <c r="A333" s="48"/>
    </row>
    <row r="334" ht="15" customHeight="1">
      <c r="A334" s="48"/>
    </row>
    <row r="335" ht="15" customHeight="1">
      <c r="A335" s="48"/>
    </row>
    <row r="336" ht="15" customHeight="1">
      <c r="A336" s="48"/>
    </row>
    <row r="337" ht="15" customHeight="1">
      <c r="A337" s="48"/>
    </row>
    <row r="338" ht="15" customHeight="1">
      <c r="A338" s="48"/>
    </row>
    <row r="339" ht="15" customHeight="1">
      <c r="A339" s="48"/>
    </row>
    <row r="340" ht="15" customHeight="1">
      <c r="A340" s="48"/>
    </row>
    <row r="341" ht="15" customHeight="1">
      <c r="A341" s="48"/>
    </row>
    <row r="342" ht="15" customHeight="1">
      <c r="A342" s="48"/>
    </row>
    <row r="343" ht="15" customHeight="1">
      <c r="A343" s="48"/>
    </row>
    <row r="344" ht="15" customHeight="1">
      <c r="A344" s="48"/>
    </row>
    <row r="345" ht="15" customHeight="1">
      <c r="A345" s="48"/>
    </row>
    <row r="346" ht="15" customHeight="1">
      <c r="A346" s="48"/>
    </row>
    <row r="347" ht="15" customHeight="1">
      <c r="A347" s="48"/>
    </row>
    <row r="348" ht="15" customHeight="1">
      <c r="A348" s="48"/>
    </row>
    <row r="349" ht="15" customHeight="1">
      <c r="A349" s="48"/>
    </row>
    <row r="350" ht="15" customHeight="1">
      <c r="A350" s="48"/>
    </row>
    <row r="351" ht="15" customHeight="1">
      <c r="A351" s="48"/>
    </row>
    <row r="352" ht="15" customHeight="1">
      <c r="A352" s="48"/>
    </row>
    <row r="353" ht="15" customHeight="1">
      <c r="A353" s="48"/>
    </row>
    <row r="354" ht="15" customHeight="1">
      <c r="A354" s="48"/>
    </row>
    <row r="355" ht="15" customHeight="1">
      <c r="A355" s="48"/>
    </row>
  </sheetData>
  <sheetProtection password="D3C7" sheet="1" objects="1" scenarios="1"/>
  <mergeCells count="39">
    <mergeCell ref="A245:B245"/>
    <mergeCell ref="A246:B246"/>
    <mergeCell ref="A251:N251"/>
    <mergeCell ref="A252:N252"/>
    <mergeCell ref="A253:N253"/>
    <mergeCell ref="F93:F95"/>
    <mergeCell ref="G93:N93"/>
    <mergeCell ref="G94:H94"/>
    <mergeCell ref="I94:J94"/>
    <mergeCell ref="K94:L94"/>
    <mergeCell ref="M94:N94"/>
    <mergeCell ref="E93:E95"/>
    <mergeCell ref="A91:B91"/>
    <mergeCell ref="A93:A95"/>
    <mergeCell ref="B93:B95"/>
    <mergeCell ref="C93:C95"/>
    <mergeCell ref="D93:D95"/>
    <mergeCell ref="A90:B90"/>
    <mergeCell ref="A8:N8"/>
    <mergeCell ref="A9:N9"/>
    <mergeCell ref="A11:A13"/>
    <mergeCell ref="B11:B13"/>
    <mergeCell ref="C11:C13"/>
    <mergeCell ref="D11:D13"/>
    <mergeCell ref="E11:E13"/>
    <mergeCell ref="F11:F13"/>
    <mergeCell ref="G11:N11"/>
    <mergeCell ref="G12:H12"/>
    <mergeCell ref="I12:J12"/>
    <mergeCell ref="K12:L12"/>
    <mergeCell ref="M12:N12"/>
    <mergeCell ref="A88:B88"/>
    <mergeCell ref="A89:B89"/>
    <mergeCell ref="A7:N7"/>
    <mergeCell ref="B1:N2"/>
    <mergeCell ref="A3:N3"/>
    <mergeCell ref="A4:N4"/>
    <mergeCell ref="A5:N5"/>
    <mergeCell ref="A6:N6"/>
  </mergeCells>
  <pageMargins left="0.31496062992126" right="0.118110236220472" top="0.15748031496063" bottom="0" header="0" footer="0"/>
  <pageSetup fitToHeight="2" horizontalDpi="600" verticalDpi="600" orientation="landscape" paperSize="9" scale="1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Siscom</cp:lastModifiedBy>
  <cp:lastPrinted>2025-01-31T15:01:04Z</cp:lastPrinted>
  <dcterms:created xsi:type="dcterms:W3CDTF">2015-02-26T11:29:02Z</dcterms:created>
  <dcterms:modified xsi:type="dcterms:W3CDTF">2025-02-28T08:51:52Z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